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135" windowWidth="24585" windowHeight="12930"/>
  </bookViews>
  <sheets>
    <sheet name="Costs by County" sheetId="2" r:id="rId1"/>
    <sheet name="sheet1" sheetId="1" r:id="rId2"/>
    <sheet name="Sheet2" sheetId="3" r:id="rId3"/>
  </sheets>
  <definedNames>
    <definedName name="_xlnm.Print_Area" localSheetId="0">'Costs by County'!$A$1:$I$316</definedName>
    <definedName name="_xlnm.Print_Titles" localSheetId="0">'Costs by County'!$1:$2</definedName>
  </definedNames>
  <calcPr calcId="145621"/>
</workbook>
</file>

<file path=xl/calcChain.xml><?xml version="1.0" encoding="utf-8"?>
<calcChain xmlns="http://schemas.openxmlformats.org/spreadsheetml/2006/main">
  <c r="E313" i="2" l="1"/>
  <c r="D313" i="2"/>
  <c r="C313" i="2"/>
  <c r="R56" i="1"/>
  <c r="G54" i="1"/>
  <c r="B54" i="1" l="1"/>
  <c r="F54" i="1" l="1"/>
  <c r="E54" i="1"/>
  <c r="D54" i="1"/>
  <c r="C54" i="1"/>
  <c r="R54" i="1"/>
  <c r="K54" i="1"/>
  <c r="L54" i="1"/>
  <c r="M54" i="1"/>
  <c r="N54" i="1"/>
  <c r="O54" i="1"/>
  <c r="J54" i="1"/>
  <c r="F307" i="2"/>
  <c r="D307" i="2"/>
  <c r="C307" i="2"/>
  <c r="F306" i="2"/>
  <c r="G306" i="2" s="1"/>
  <c r="D306" i="2"/>
  <c r="C306" i="2"/>
  <c r="F305" i="2"/>
  <c r="D305" i="2"/>
  <c r="C305" i="2"/>
  <c r="F304" i="2"/>
  <c r="D304" i="2"/>
  <c r="C304" i="2"/>
  <c r="F300" i="2"/>
  <c r="D300" i="2"/>
  <c r="C300" i="2"/>
  <c r="F299" i="2"/>
  <c r="D299" i="2"/>
  <c r="C299" i="2"/>
  <c r="E299" i="2" s="1"/>
  <c r="F298" i="2"/>
  <c r="D298" i="2"/>
  <c r="C298" i="2"/>
  <c r="F297" i="2"/>
  <c r="D297" i="2"/>
  <c r="C297" i="2"/>
  <c r="F293" i="2"/>
  <c r="D293" i="2"/>
  <c r="C293" i="2"/>
  <c r="F292" i="2"/>
  <c r="D292" i="2"/>
  <c r="C292" i="2"/>
  <c r="F291" i="2"/>
  <c r="D291" i="2"/>
  <c r="C291" i="2"/>
  <c r="F290" i="2"/>
  <c r="D290" i="2"/>
  <c r="C290" i="2"/>
  <c r="F286" i="2"/>
  <c r="D286" i="2"/>
  <c r="C286" i="2"/>
  <c r="F285" i="2"/>
  <c r="D285" i="2"/>
  <c r="C285" i="2"/>
  <c r="F284" i="2"/>
  <c r="D284" i="2"/>
  <c r="C284" i="2"/>
  <c r="F283" i="2"/>
  <c r="D283" i="2"/>
  <c r="C283" i="2"/>
  <c r="F279" i="2"/>
  <c r="D279" i="2"/>
  <c r="C279" i="2"/>
  <c r="F278" i="2"/>
  <c r="D278" i="2"/>
  <c r="C278" i="2"/>
  <c r="F277" i="2"/>
  <c r="D277" i="2"/>
  <c r="C277" i="2"/>
  <c r="F276" i="2"/>
  <c r="D276" i="2"/>
  <c r="C276" i="2"/>
  <c r="F272" i="2"/>
  <c r="D272" i="2"/>
  <c r="C272" i="2"/>
  <c r="F271" i="2"/>
  <c r="D271" i="2"/>
  <c r="C271" i="2"/>
  <c r="F270" i="2"/>
  <c r="D270" i="2"/>
  <c r="C270" i="2"/>
  <c r="F269" i="2"/>
  <c r="D269" i="2"/>
  <c r="C269" i="2"/>
  <c r="F265" i="2"/>
  <c r="D265" i="2"/>
  <c r="C265" i="2"/>
  <c r="F264" i="2"/>
  <c r="D264" i="2"/>
  <c r="C264" i="2"/>
  <c r="F263" i="2"/>
  <c r="D263" i="2"/>
  <c r="C263" i="2"/>
  <c r="F262" i="2"/>
  <c r="D262" i="2"/>
  <c r="C262" i="2"/>
  <c r="F258" i="2"/>
  <c r="D258" i="2"/>
  <c r="C258" i="2"/>
  <c r="F257" i="2"/>
  <c r="D257" i="2"/>
  <c r="C257" i="2"/>
  <c r="F256" i="2"/>
  <c r="D256" i="2"/>
  <c r="C256" i="2"/>
  <c r="F255" i="2"/>
  <c r="D255" i="2"/>
  <c r="C255" i="2"/>
  <c r="F251" i="2"/>
  <c r="D251" i="2"/>
  <c r="C251" i="2"/>
  <c r="F250" i="2"/>
  <c r="D250" i="2"/>
  <c r="C250" i="2"/>
  <c r="F249" i="2"/>
  <c r="D249" i="2"/>
  <c r="C249" i="2"/>
  <c r="F248" i="2"/>
  <c r="D248" i="2"/>
  <c r="C248" i="2"/>
  <c r="F244" i="2"/>
  <c r="D244" i="2"/>
  <c r="C244" i="2"/>
  <c r="F243" i="2"/>
  <c r="D243" i="2"/>
  <c r="C243" i="2"/>
  <c r="F242" i="2"/>
  <c r="D242" i="2"/>
  <c r="C242" i="2"/>
  <c r="F241" i="2"/>
  <c r="D241" i="2"/>
  <c r="C241" i="2"/>
  <c r="F237" i="2"/>
  <c r="D237" i="2"/>
  <c r="C237" i="2"/>
  <c r="F236" i="2"/>
  <c r="D236" i="2"/>
  <c r="C236" i="2"/>
  <c r="F235" i="2"/>
  <c r="D235" i="2"/>
  <c r="C235" i="2"/>
  <c r="F234" i="2"/>
  <c r="D234" i="2"/>
  <c r="C234" i="2"/>
  <c r="F230" i="2"/>
  <c r="D230" i="2"/>
  <c r="C230" i="2"/>
  <c r="F229" i="2"/>
  <c r="D229" i="2"/>
  <c r="C229" i="2"/>
  <c r="E229" i="2" s="1"/>
  <c r="F228" i="2"/>
  <c r="D228" i="2"/>
  <c r="C228" i="2"/>
  <c r="F227" i="2"/>
  <c r="D227" i="2"/>
  <c r="C227" i="2"/>
  <c r="F223" i="2"/>
  <c r="D223" i="2"/>
  <c r="C223" i="2"/>
  <c r="F222" i="2"/>
  <c r="D222" i="2"/>
  <c r="C222" i="2"/>
  <c r="F221" i="2"/>
  <c r="D221" i="2"/>
  <c r="C221" i="2"/>
  <c r="F220" i="2"/>
  <c r="D220" i="2"/>
  <c r="C220" i="2"/>
  <c r="F216" i="2"/>
  <c r="D216" i="2"/>
  <c r="C216" i="2"/>
  <c r="F215" i="2"/>
  <c r="D215" i="2"/>
  <c r="C215" i="2"/>
  <c r="F214" i="2"/>
  <c r="D214" i="2"/>
  <c r="C214" i="2"/>
  <c r="F213" i="2"/>
  <c r="D213" i="2"/>
  <c r="C213" i="2"/>
  <c r="F209" i="2"/>
  <c r="D209" i="2"/>
  <c r="C209" i="2"/>
  <c r="F208" i="2"/>
  <c r="D208" i="2"/>
  <c r="C208" i="2"/>
  <c r="F207" i="2"/>
  <c r="D207" i="2"/>
  <c r="C207" i="2"/>
  <c r="F206" i="2"/>
  <c r="D206" i="2"/>
  <c r="C206" i="2"/>
  <c r="F202" i="2"/>
  <c r="D202" i="2"/>
  <c r="C202" i="2"/>
  <c r="F201" i="2"/>
  <c r="D201" i="2"/>
  <c r="C201" i="2"/>
  <c r="F200" i="2"/>
  <c r="D200" i="2"/>
  <c r="D204" i="2" s="1"/>
  <c r="C200" i="2"/>
  <c r="F199" i="2"/>
  <c r="D199" i="2"/>
  <c r="C199" i="2"/>
  <c r="F195" i="2"/>
  <c r="D195" i="2"/>
  <c r="C195" i="2"/>
  <c r="F194" i="2"/>
  <c r="G194" i="2" s="1"/>
  <c r="D194" i="2"/>
  <c r="C194" i="2"/>
  <c r="F193" i="2"/>
  <c r="D193" i="2"/>
  <c r="C193" i="2"/>
  <c r="F192" i="2"/>
  <c r="D192" i="2"/>
  <c r="C192" i="2"/>
  <c r="F188" i="2"/>
  <c r="D188" i="2"/>
  <c r="C188" i="2"/>
  <c r="F187" i="2"/>
  <c r="D187" i="2"/>
  <c r="C187" i="2"/>
  <c r="F186" i="2"/>
  <c r="D186" i="2"/>
  <c r="C186" i="2"/>
  <c r="F185" i="2"/>
  <c r="D185" i="2"/>
  <c r="C185" i="2"/>
  <c r="F181" i="2"/>
  <c r="D181" i="2"/>
  <c r="C181" i="2"/>
  <c r="F180" i="2"/>
  <c r="D180" i="2"/>
  <c r="C180" i="2"/>
  <c r="F179" i="2"/>
  <c r="D179" i="2"/>
  <c r="C179" i="2"/>
  <c r="F178" i="2"/>
  <c r="D178" i="2"/>
  <c r="C178" i="2"/>
  <c r="F174" i="2"/>
  <c r="D174" i="2"/>
  <c r="C174" i="2"/>
  <c r="F173" i="2"/>
  <c r="D173" i="2"/>
  <c r="C173" i="2"/>
  <c r="F172" i="2"/>
  <c r="D172" i="2"/>
  <c r="C172" i="2"/>
  <c r="F171" i="2"/>
  <c r="D171" i="2"/>
  <c r="C171" i="2"/>
  <c r="F167" i="2"/>
  <c r="D167" i="2"/>
  <c r="C167" i="2"/>
  <c r="F166" i="2"/>
  <c r="D166" i="2"/>
  <c r="C166" i="2"/>
  <c r="F165" i="2"/>
  <c r="D165" i="2"/>
  <c r="C165" i="2"/>
  <c r="F164" i="2"/>
  <c r="D164" i="2"/>
  <c r="C164" i="2"/>
  <c r="F160" i="2"/>
  <c r="D160" i="2"/>
  <c r="C160" i="2"/>
  <c r="F159" i="2"/>
  <c r="D159" i="2"/>
  <c r="C159" i="2"/>
  <c r="E159" i="2" s="1"/>
  <c r="F158" i="2"/>
  <c r="D158" i="2"/>
  <c r="C158" i="2"/>
  <c r="F157" i="2"/>
  <c r="D157" i="2"/>
  <c r="C157" i="2"/>
  <c r="F153" i="2"/>
  <c r="D153" i="2"/>
  <c r="C153" i="2"/>
  <c r="F152" i="2"/>
  <c r="D152" i="2"/>
  <c r="C152" i="2"/>
  <c r="F151" i="2"/>
  <c r="D151" i="2"/>
  <c r="C151" i="2"/>
  <c r="F150" i="2"/>
  <c r="D150" i="2"/>
  <c r="C150" i="2"/>
  <c r="F146" i="2"/>
  <c r="D146" i="2"/>
  <c r="C146" i="2"/>
  <c r="F145" i="2"/>
  <c r="D145" i="2"/>
  <c r="C145" i="2"/>
  <c r="E145" i="2" s="1"/>
  <c r="F144" i="2"/>
  <c r="D144" i="2"/>
  <c r="D148" i="2" s="1"/>
  <c r="C144" i="2"/>
  <c r="F143" i="2"/>
  <c r="D143" i="2"/>
  <c r="C143" i="2"/>
  <c r="F139" i="2"/>
  <c r="D139" i="2"/>
  <c r="C139" i="2"/>
  <c r="F138" i="2"/>
  <c r="D138" i="2"/>
  <c r="C138" i="2"/>
  <c r="F137" i="2"/>
  <c r="D137" i="2"/>
  <c r="C137" i="2"/>
  <c r="F136" i="2"/>
  <c r="D136" i="2"/>
  <c r="C136" i="2"/>
  <c r="F132" i="2"/>
  <c r="D132" i="2"/>
  <c r="C132" i="2"/>
  <c r="F131" i="2"/>
  <c r="D131" i="2"/>
  <c r="C131" i="2"/>
  <c r="F130" i="2"/>
  <c r="D130" i="2"/>
  <c r="D134" i="2" s="1"/>
  <c r="C130" i="2"/>
  <c r="F129" i="2"/>
  <c r="D129" i="2"/>
  <c r="C129" i="2"/>
  <c r="C134" i="2" s="1"/>
  <c r="F125" i="2"/>
  <c r="D125" i="2"/>
  <c r="C125" i="2"/>
  <c r="F124" i="2"/>
  <c r="G124" i="2" s="1"/>
  <c r="D124" i="2"/>
  <c r="C124" i="2"/>
  <c r="F123" i="2"/>
  <c r="D123" i="2"/>
  <c r="C123" i="2"/>
  <c r="F122" i="2"/>
  <c r="D122" i="2"/>
  <c r="C122" i="2"/>
  <c r="F118" i="2"/>
  <c r="D118" i="2"/>
  <c r="C118" i="2"/>
  <c r="F117" i="2"/>
  <c r="D117" i="2"/>
  <c r="C117" i="2"/>
  <c r="F116" i="2"/>
  <c r="D116" i="2"/>
  <c r="C116" i="2"/>
  <c r="F115" i="2"/>
  <c r="D115" i="2"/>
  <c r="C115" i="2"/>
  <c r="F111" i="2"/>
  <c r="D111" i="2"/>
  <c r="C111" i="2"/>
  <c r="F110" i="2"/>
  <c r="D110" i="2"/>
  <c r="C110" i="2"/>
  <c r="F109" i="2"/>
  <c r="D109" i="2"/>
  <c r="C109" i="2"/>
  <c r="F108" i="2"/>
  <c r="D108" i="2"/>
  <c r="C108" i="2"/>
  <c r="F104" i="2"/>
  <c r="D104" i="2"/>
  <c r="C104" i="2"/>
  <c r="F103" i="2"/>
  <c r="D103" i="2"/>
  <c r="C103" i="2"/>
  <c r="F102" i="2"/>
  <c r="D102" i="2"/>
  <c r="C102" i="2"/>
  <c r="F101" i="2"/>
  <c r="D101" i="2"/>
  <c r="C101" i="2"/>
  <c r="F97" i="2"/>
  <c r="D97" i="2"/>
  <c r="C97" i="2"/>
  <c r="F96" i="2"/>
  <c r="G96" i="2" s="1"/>
  <c r="D96" i="2"/>
  <c r="C96" i="2"/>
  <c r="F95" i="2"/>
  <c r="D95" i="2"/>
  <c r="C95" i="2"/>
  <c r="F94" i="2"/>
  <c r="D94" i="2"/>
  <c r="C94" i="2"/>
  <c r="F90" i="2"/>
  <c r="F92" i="2" s="1"/>
  <c r="D90" i="2"/>
  <c r="C90" i="2"/>
  <c r="F89" i="2"/>
  <c r="D89" i="2"/>
  <c r="C89" i="2"/>
  <c r="F88" i="2"/>
  <c r="D88" i="2"/>
  <c r="C88" i="2"/>
  <c r="F87" i="2"/>
  <c r="D87" i="2"/>
  <c r="C87" i="2"/>
  <c r="F83" i="2"/>
  <c r="D83" i="2"/>
  <c r="C83" i="2"/>
  <c r="F82" i="2"/>
  <c r="D82" i="2"/>
  <c r="C82" i="2"/>
  <c r="F81" i="2"/>
  <c r="D81" i="2"/>
  <c r="C81" i="2"/>
  <c r="F80" i="2"/>
  <c r="D80" i="2"/>
  <c r="C80" i="2"/>
  <c r="F76" i="2"/>
  <c r="D76" i="2"/>
  <c r="C76" i="2"/>
  <c r="F75" i="2"/>
  <c r="D75" i="2"/>
  <c r="C75" i="2"/>
  <c r="F74" i="2"/>
  <c r="D74" i="2"/>
  <c r="C74" i="2"/>
  <c r="F73" i="2"/>
  <c r="D73" i="2"/>
  <c r="C73" i="2"/>
  <c r="F69" i="2"/>
  <c r="D69" i="2"/>
  <c r="C69" i="2"/>
  <c r="F68" i="2"/>
  <c r="G68" i="2" s="1"/>
  <c r="D68" i="2"/>
  <c r="C68" i="2"/>
  <c r="F67" i="2"/>
  <c r="D67" i="2"/>
  <c r="C67" i="2"/>
  <c r="F66" i="2"/>
  <c r="D66" i="2"/>
  <c r="C66" i="2"/>
  <c r="F62" i="2"/>
  <c r="D62" i="2"/>
  <c r="C62" i="2"/>
  <c r="F61" i="2"/>
  <c r="D61" i="2"/>
  <c r="C61" i="2"/>
  <c r="F60" i="2"/>
  <c r="D60" i="2"/>
  <c r="C60" i="2"/>
  <c r="F59" i="2"/>
  <c r="D59" i="2"/>
  <c r="C59" i="2"/>
  <c r="C64" i="2" s="1"/>
  <c r="F55" i="2"/>
  <c r="D55" i="2"/>
  <c r="C55" i="2"/>
  <c r="F54" i="2"/>
  <c r="D54" i="2"/>
  <c r="C54" i="2"/>
  <c r="F53" i="2"/>
  <c r="D53" i="2"/>
  <c r="C53" i="2"/>
  <c r="F52" i="2"/>
  <c r="D52" i="2"/>
  <c r="C52" i="2"/>
  <c r="F48" i="2"/>
  <c r="D48" i="2"/>
  <c r="C48" i="2"/>
  <c r="F47" i="2"/>
  <c r="D47" i="2"/>
  <c r="C47" i="2"/>
  <c r="F46" i="2"/>
  <c r="D46" i="2"/>
  <c r="C46" i="2"/>
  <c r="F45" i="2"/>
  <c r="D45" i="2"/>
  <c r="C45" i="2"/>
  <c r="F41" i="2"/>
  <c r="D41" i="2"/>
  <c r="C41" i="2"/>
  <c r="F40" i="2"/>
  <c r="D40" i="2"/>
  <c r="C40" i="2"/>
  <c r="F39" i="2"/>
  <c r="D39" i="2"/>
  <c r="C39" i="2"/>
  <c r="F38" i="2"/>
  <c r="D38" i="2"/>
  <c r="C38" i="2"/>
  <c r="F34" i="2"/>
  <c r="D34" i="2"/>
  <c r="C34" i="2"/>
  <c r="F33" i="2"/>
  <c r="D33" i="2"/>
  <c r="C33" i="2"/>
  <c r="F32" i="2"/>
  <c r="D32" i="2"/>
  <c r="C32" i="2"/>
  <c r="F31" i="2"/>
  <c r="D31" i="2"/>
  <c r="C31" i="2"/>
  <c r="F27" i="2"/>
  <c r="D27" i="2"/>
  <c r="C27" i="2"/>
  <c r="F26" i="2"/>
  <c r="D26" i="2"/>
  <c r="C26" i="2"/>
  <c r="F25" i="2"/>
  <c r="D25" i="2"/>
  <c r="C25" i="2"/>
  <c r="F24" i="2"/>
  <c r="D24" i="2"/>
  <c r="C24" i="2"/>
  <c r="F20" i="2"/>
  <c r="F19" i="2"/>
  <c r="F18" i="2"/>
  <c r="F17" i="2"/>
  <c r="D20" i="2"/>
  <c r="C20" i="2"/>
  <c r="D19" i="2"/>
  <c r="C19" i="2"/>
  <c r="D18" i="2"/>
  <c r="C18" i="2"/>
  <c r="D17" i="2"/>
  <c r="C17" i="2"/>
  <c r="C22" i="2" s="1"/>
  <c r="D13" i="2"/>
  <c r="C13" i="2"/>
  <c r="D12" i="2"/>
  <c r="C10" i="2"/>
  <c r="F13" i="2"/>
  <c r="F12" i="2"/>
  <c r="F11" i="2"/>
  <c r="F10" i="2"/>
  <c r="C12" i="2"/>
  <c r="D11" i="2"/>
  <c r="C11" i="2"/>
  <c r="D10" i="2"/>
  <c r="F134" i="2"/>
  <c r="G75" i="2" l="1"/>
  <c r="G89" i="2"/>
  <c r="G103" i="2"/>
  <c r="G117" i="2"/>
  <c r="G159" i="2"/>
  <c r="G173" i="2"/>
  <c r="G215" i="2"/>
  <c r="G229" i="2"/>
  <c r="G243" i="2"/>
  <c r="F78" i="2"/>
  <c r="F281" i="2"/>
  <c r="F295" i="2"/>
  <c r="F309" i="2"/>
  <c r="F260" i="2"/>
  <c r="F36" i="2"/>
  <c r="E208" i="2"/>
  <c r="C78" i="2"/>
  <c r="C106" i="2"/>
  <c r="E307" i="2"/>
  <c r="G307" i="2" s="1"/>
  <c r="C29" i="2"/>
  <c r="C183" i="2"/>
  <c r="C267" i="2"/>
  <c r="C281" i="2"/>
  <c r="C295" i="2"/>
  <c r="D71" i="2"/>
  <c r="D113" i="2"/>
  <c r="D141" i="2"/>
  <c r="D197" i="2"/>
  <c r="D57" i="2"/>
  <c r="D85" i="2"/>
  <c r="D99" i="2"/>
  <c r="D127" i="2"/>
  <c r="D155" i="2"/>
  <c r="D169" i="2"/>
  <c r="D211" i="2"/>
  <c r="D239" i="2"/>
  <c r="D253" i="2"/>
  <c r="E67" i="2"/>
  <c r="D302" i="2"/>
  <c r="E305" i="2"/>
  <c r="G305" i="2" s="1"/>
  <c r="F106" i="2"/>
  <c r="F120" i="2"/>
  <c r="F148" i="2"/>
  <c r="F162" i="2"/>
  <c r="F204" i="2"/>
  <c r="F15" i="2"/>
  <c r="F64" i="2"/>
  <c r="G180" i="2"/>
  <c r="G250" i="2"/>
  <c r="G264" i="2"/>
  <c r="G278" i="2"/>
  <c r="G292" i="2"/>
  <c r="F253" i="2"/>
  <c r="F50" i="2"/>
  <c r="F190" i="2"/>
  <c r="F218" i="2"/>
  <c r="F232" i="2"/>
  <c r="E236" i="2"/>
  <c r="C15" i="2"/>
  <c r="C99" i="2"/>
  <c r="C113" i="2"/>
  <c r="C127" i="2"/>
  <c r="C141" i="2"/>
  <c r="C155" i="2"/>
  <c r="C169" i="2"/>
  <c r="C211" i="2"/>
  <c r="C309" i="2"/>
  <c r="C92" i="2"/>
  <c r="C120" i="2"/>
  <c r="C190" i="2"/>
  <c r="C260" i="2"/>
  <c r="C218" i="2"/>
  <c r="C50" i="2"/>
  <c r="C162" i="2"/>
  <c r="C204" i="2"/>
  <c r="C274" i="2"/>
  <c r="C36" i="2"/>
  <c r="C176" i="2"/>
  <c r="C232" i="2"/>
  <c r="D22" i="2"/>
  <c r="E69" i="2"/>
  <c r="G69" i="2" s="1"/>
  <c r="E195" i="2"/>
  <c r="E265" i="2"/>
  <c r="G265" i="2" s="1"/>
  <c r="D43" i="2"/>
  <c r="G285" i="2"/>
  <c r="D176" i="2"/>
  <c r="D218" i="2"/>
  <c r="D246" i="2"/>
  <c r="D260" i="2"/>
  <c r="D288" i="2"/>
  <c r="E181" i="2"/>
  <c r="G181" i="2" s="1"/>
  <c r="G33" i="2"/>
  <c r="G187" i="2"/>
  <c r="E174" i="2"/>
  <c r="G174" i="2" s="1"/>
  <c r="E214" i="2"/>
  <c r="G214" i="2" s="1"/>
  <c r="E216" i="2"/>
  <c r="D225" i="2"/>
  <c r="E230" i="2"/>
  <c r="G230" i="2" s="1"/>
  <c r="F22" i="2"/>
  <c r="F141" i="2"/>
  <c r="F155" i="2"/>
  <c r="C288" i="2"/>
  <c r="C302" i="2"/>
  <c r="D309" i="2"/>
  <c r="D267" i="2"/>
  <c r="C85" i="2"/>
  <c r="C197" i="2"/>
  <c r="D274" i="2"/>
  <c r="G201" i="2"/>
  <c r="F302" i="2"/>
  <c r="C43" i="2"/>
  <c r="D50" i="2"/>
  <c r="F71" i="2"/>
  <c r="D92" i="2"/>
  <c r="D190" i="2"/>
  <c r="F197" i="2"/>
  <c r="D15" i="2"/>
  <c r="G271" i="2"/>
  <c r="D183" i="2"/>
  <c r="F29" i="2"/>
  <c r="F99" i="2"/>
  <c r="F113" i="2"/>
  <c r="F127" i="2"/>
  <c r="E153" i="2"/>
  <c r="G153" i="2" s="1"/>
  <c r="F169" i="2"/>
  <c r="F183" i="2"/>
  <c r="F211" i="2"/>
  <c r="C148" i="2"/>
  <c r="E34" i="2"/>
  <c r="G34" i="2" s="1"/>
  <c r="C71" i="2"/>
  <c r="C225" i="2"/>
  <c r="C239" i="2"/>
  <c r="G82" i="2"/>
  <c r="G152" i="2"/>
  <c r="G257" i="2"/>
  <c r="F288" i="2"/>
  <c r="D36" i="2"/>
  <c r="C57" i="2"/>
  <c r="G61" i="2"/>
  <c r="D78" i="2"/>
  <c r="F85" i="2"/>
  <c r="E193" i="2"/>
  <c r="G193" i="2" s="1"/>
  <c r="F225" i="2"/>
  <c r="E223" i="2"/>
  <c r="F239" i="2"/>
  <c r="F43" i="2"/>
  <c r="F57" i="2"/>
  <c r="E241" i="2"/>
  <c r="G241" i="2" s="1"/>
  <c r="C253" i="2"/>
  <c r="F274" i="2"/>
  <c r="D281" i="2"/>
  <c r="E263" i="2"/>
  <c r="G263" i="2" s="1"/>
  <c r="D64" i="2"/>
  <c r="D106" i="2"/>
  <c r="D120" i="2"/>
  <c r="D162" i="2"/>
  <c r="D232" i="2"/>
  <c r="F267" i="2"/>
  <c r="D295" i="2"/>
  <c r="E89" i="2"/>
  <c r="E123" i="2"/>
  <c r="G123" i="2" s="1"/>
  <c r="E257" i="2"/>
  <c r="E269" i="2"/>
  <c r="G269" i="2" s="1"/>
  <c r="E188" i="2"/>
  <c r="G188" i="2" s="1"/>
  <c r="E200" i="2"/>
  <c r="G200" i="2" s="1"/>
  <c r="E202" i="2"/>
  <c r="G202" i="2" s="1"/>
  <c r="E222" i="2"/>
  <c r="E258" i="2"/>
  <c r="G258" i="2" s="1"/>
  <c r="E276" i="2"/>
  <c r="G276" i="2" s="1"/>
  <c r="E298" i="2"/>
  <c r="G298" i="2" s="1"/>
  <c r="E39" i="2"/>
  <c r="G39" i="2" s="1"/>
  <c r="E97" i="2"/>
  <c r="G97" i="2" s="1"/>
  <c r="E118" i="2"/>
  <c r="G118" i="2" s="1"/>
  <c r="E47" i="2"/>
  <c r="E152" i="2"/>
  <c r="E83" i="2"/>
  <c r="G83" i="2" s="1"/>
  <c r="E132" i="2"/>
  <c r="G132" i="2" s="1"/>
  <c r="E137" i="2"/>
  <c r="E209" i="2"/>
  <c r="G209" i="2" s="1"/>
  <c r="E249" i="2"/>
  <c r="G249" i="2" s="1"/>
  <c r="E264" i="2"/>
  <c r="E285" i="2"/>
  <c r="G12" i="2"/>
  <c r="E166" i="2"/>
  <c r="E250" i="2"/>
  <c r="E292" i="2"/>
  <c r="G299" i="2"/>
  <c r="E75" i="2"/>
  <c r="E130" i="2"/>
  <c r="G130" i="2" s="1"/>
  <c r="E291" i="2"/>
  <c r="G291" i="2" s="1"/>
  <c r="D29" i="2"/>
  <c r="E33" i="2"/>
  <c r="G40" i="2"/>
  <c r="E41" i="2"/>
  <c r="G41" i="2" s="1"/>
  <c r="E53" i="2"/>
  <c r="G53" i="2" s="1"/>
  <c r="E54" i="2"/>
  <c r="E90" i="2"/>
  <c r="G90" i="2" s="1"/>
  <c r="E110" i="2"/>
  <c r="G131" i="2"/>
  <c r="G138" i="2"/>
  <c r="E139" i="2"/>
  <c r="G139" i="2" s="1"/>
  <c r="G145" i="2"/>
  <c r="E146" i="2"/>
  <c r="G146" i="2" s="1"/>
  <c r="E165" i="2"/>
  <c r="G165" i="2" s="1"/>
  <c r="G166" i="2"/>
  <c r="E167" i="2"/>
  <c r="G167" i="2" s="1"/>
  <c r="G208" i="2"/>
  <c r="G222" i="2"/>
  <c r="G236" i="2"/>
  <c r="E237" i="2"/>
  <c r="G237" i="2" s="1"/>
  <c r="E256" i="2"/>
  <c r="G256" i="2" s="1"/>
  <c r="E278" i="2"/>
  <c r="E293" i="2"/>
  <c r="G293" i="2" s="1"/>
  <c r="E306" i="2"/>
  <c r="E104" i="2"/>
  <c r="G104" i="2" s="1"/>
  <c r="E160" i="2"/>
  <c r="G160" i="2" s="1"/>
  <c r="E194" i="2"/>
  <c r="E251" i="2"/>
  <c r="G251" i="2" s="1"/>
  <c r="E300" i="2"/>
  <c r="G300" i="2" s="1"/>
  <c r="E82" i="2"/>
  <c r="E32" i="2"/>
  <c r="G32" i="2" s="1"/>
  <c r="E81" i="2"/>
  <c r="G81" i="2" s="1"/>
  <c r="E103" i="2"/>
  <c r="E151" i="2"/>
  <c r="G151" i="2" s="1"/>
  <c r="E171" i="2"/>
  <c r="G171" i="2" s="1"/>
  <c r="E178" i="2"/>
  <c r="G178" i="2" s="1"/>
  <c r="E187" i="2"/>
  <c r="E201" i="2"/>
  <c r="E215" i="2"/>
  <c r="E228" i="2"/>
  <c r="G228" i="2" s="1"/>
  <c r="E55" i="2"/>
  <c r="G55" i="2" s="1"/>
  <c r="E68" i="2"/>
  <c r="E76" i="2"/>
  <c r="G76" i="2" s="1"/>
  <c r="E95" i="2"/>
  <c r="G95" i="2" s="1"/>
  <c r="E96" i="2"/>
  <c r="E109" i="2"/>
  <c r="G109" i="2" s="1"/>
  <c r="E111" i="2"/>
  <c r="G111" i="2" s="1"/>
  <c r="E125" i="2"/>
  <c r="G125" i="2" s="1"/>
  <c r="E131" i="2"/>
  <c r="E143" i="2"/>
  <c r="G143" i="2" s="1"/>
  <c r="E286" i="2"/>
  <c r="G286" i="2" s="1"/>
  <c r="E13" i="2"/>
  <c r="G13" i="2" s="1"/>
  <c r="E18" i="2"/>
  <c r="G18" i="2" s="1"/>
  <c r="E20" i="2"/>
  <c r="G20" i="2" s="1"/>
  <c r="E40" i="2"/>
  <c r="G54" i="2"/>
  <c r="E74" i="2"/>
  <c r="G74" i="2" s="1"/>
  <c r="E88" i="2"/>
  <c r="G88" i="2" s="1"/>
  <c r="G110" i="2"/>
  <c r="E124" i="2"/>
  <c r="G137" i="2"/>
  <c r="E138" i="2"/>
  <c r="E158" i="2"/>
  <c r="G158" i="2" s="1"/>
  <c r="G195" i="2"/>
  <c r="E207" i="2"/>
  <c r="G207" i="2" s="1"/>
  <c r="E221" i="2"/>
  <c r="G221" i="2" s="1"/>
  <c r="G223" i="2"/>
  <c r="E235" i="2"/>
  <c r="G235" i="2" s="1"/>
  <c r="G47" i="2"/>
  <c r="G67" i="2"/>
  <c r="G216" i="2"/>
  <c r="E12" i="2"/>
  <c r="E24" i="2"/>
  <c r="G24" i="2" s="1"/>
  <c r="E26" i="2"/>
  <c r="E59" i="2"/>
  <c r="G59" i="2" s="1"/>
  <c r="E61" i="2"/>
  <c r="E115" i="2"/>
  <c r="G115" i="2" s="1"/>
  <c r="E117" i="2"/>
  <c r="C246" i="2"/>
  <c r="E19" i="2"/>
  <c r="E25" i="2"/>
  <c r="G25" i="2" s="1"/>
  <c r="E27" i="2"/>
  <c r="G27" i="2" s="1"/>
  <c r="E60" i="2"/>
  <c r="G60" i="2" s="1"/>
  <c r="E62" i="2"/>
  <c r="G62" i="2" s="1"/>
  <c r="E116" i="2"/>
  <c r="G116" i="2" s="1"/>
  <c r="G19" i="2"/>
  <c r="E304" i="2"/>
  <c r="G304" i="2" s="1"/>
  <c r="E297" i="2"/>
  <c r="G297" i="2" s="1"/>
  <c r="E290" i="2"/>
  <c r="G290" i="2" s="1"/>
  <c r="E284" i="2"/>
  <c r="G284" i="2" s="1"/>
  <c r="E283" i="2"/>
  <c r="G283" i="2" s="1"/>
  <c r="E277" i="2"/>
  <c r="G277" i="2" s="1"/>
  <c r="E279" i="2"/>
  <c r="G279" i="2" s="1"/>
  <c r="E270" i="2"/>
  <c r="G270" i="2" s="1"/>
  <c r="E272" i="2"/>
  <c r="G272" i="2" s="1"/>
  <c r="E271" i="2"/>
  <c r="E262" i="2"/>
  <c r="G262" i="2" s="1"/>
  <c r="E255" i="2"/>
  <c r="G255" i="2" s="1"/>
  <c r="E248" i="2"/>
  <c r="G248" i="2" s="1"/>
  <c r="E242" i="2"/>
  <c r="G242" i="2" s="1"/>
  <c r="E244" i="2"/>
  <c r="G244" i="2" s="1"/>
  <c r="F246" i="2"/>
  <c r="E243" i="2"/>
  <c r="E234" i="2"/>
  <c r="G234" i="2" s="1"/>
  <c r="E227" i="2"/>
  <c r="G227" i="2" s="1"/>
  <c r="E220" i="2"/>
  <c r="G220" i="2" s="1"/>
  <c r="E213" i="2"/>
  <c r="G213" i="2" s="1"/>
  <c r="E206" i="2"/>
  <c r="G206" i="2" s="1"/>
  <c r="E199" i="2"/>
  <c r="G199" i="2" s="1"/>
  <c r="E192" i="2"/>
  <c r="G192" i="2" s="1"/>
  <c r="E186" i="2"/>
  <c r="G186" i="2" s="1"/>
  <c r="E185" i="2"/>
  <c r="G185" i="2" s="1"/>
  <c r="E179" i="2"/>
  <c r="G179" i="2" s="1"/>
  <c r="E180" i="2"/>
  <c r="E172" i="2"/>
  <c r="G172" i="2" s="1"/>
  <c r="F176" i="2"/>
  <c r="E173" i="2"/>
  <c r="E164" i="2"/>
  <c r="G164" i="2" s="1"/>
  <c r="E157" i="2"/>
  <c r="G157" i="2" s="1"/>
  <c r="E150" i="2"/>
  <c r="G150" i="2" s="1"/>
  <c r="E144" i="2"/>
  <c r="G144" i="2" s="1"/>
  <c r="E136" i="2"/>
  <c r="G136" i="2" s="1"/>
  <c r="E129" i="2"/>
  <c r="G129" i="2" s="1"/>
  <c r="E122" i="2"/>
  <c r="G122" i="2" s="1"/>
  <c r="E108" i="2"/>
  <c r="G108" i="2" s="1"/>
  <c r="E102" i="2"/>
  <c r="G102" i="2" s="1"/>
  <c r="E101" i="2"/>
  <c r="G101" i="2" s="1"/>
  <c r="E94" i="2"/>
  <c r="G94" i="2" s="1"/>
  <c r="E87" i="2"/>
  <c r="G87" i="2" s="1"/>
  <c r="E80" i="2"/>
  <c r="G80" i="2" s="1"/>
  <c r="E73" i="2"/>
  <c r="G73" i="2" s="1"/>
  <c r="E66" i="2"/>
  <c r="G66" i="2" s="1"/>
  <c r="E52" i="2"/>
  <c r="G52" i="2" s="1"/>
  <c r="E46" i="2"/>
  <c r="G46" i="2" s="1"/>
  <c r="E48" i="2"/>
  <c r="G48" i="2" s="1"/>
  <c r="E45" i="2"/>
  <c r="G45" i="2" s="1"/>
  <c r="E38" i="2"/>
  <c r="G38" i="2" s="1"/>
  <c r="E31" i="2"/>
  <c r="G31" i="2" s="1"/>
  <c r="G26" i="2"/>
  <c r="E17" i="2"/>
  <c r="G17" i="2" s="1"/>
  <c r="E11" i="2"/>
  <c r="G11" i="2" s="1"/>
  <c r="E10" i="2"/>
  <c r="G10" i="2" s="1"/>
  <c r="G309" i="2" l="1"/>
  <c r="G71" i="2"/>
  <c r="G85" i="2"/>
  <c r="G141" i="2"/>
  <c r="G211" i="2"/>
  <c r="G148" i="2"/>
  <c r="G183" i="2"/>
  <c r="G232" i="2"/>
  <c r="G267" i="2"/>
  <c r="G120" i="2"/>
  <c r="G36" i="2"/>
  <c r="G43" i="2"/>
  <c r="G218" i="2"/>
  <c r="G260" i="2"/>
  <c r="G197" i="2"/>
  <c r="G127" i="2"/>
  <c r="G204" i="2"/>
  <c r="G134" i="2"/>
  <c r="G155" i="2"/>
  <c r="G302" i="2"/>
  <c r="G99" i="2"/>
  <c r="G295" i="2"/>
  <c r="G22" i="2"/>
  <c r="G57" i="2"/>
  <c r="G113" i="2"/>
  <c r="G169" i="2"/>
  <c r="G253" i="2"/>
  <c r="G162" i="2"/>
  <c r="G78" i="2"/>
  <c r="G225" i="2"/>
  <c r="G64" i="2"/>
  <c r="G176" i="2"/>
  <c r="G281" i="2"/>
  <c r="G92" i="2"/>
  <c r="G239" i="2"/>
  <c r="G50" i="2"/>
  <c r="G29" i="2"/>
  <c r="G246" i="2"/>
  <c r="G288" i="2"/>
  <c r="G274" i="2"/>
  <c r="G190" i="2"/>
  <c r="G106" i="2"/>
  <c r="G15" i="2"/>
  <c r="I13" i="2" s="1"/>
  <c r="F6" i="2" l="1"/>
  <c r="F5" i="2"/>
  <c r="F4" i="2"/>
  <c r="F3" i="2"/>
  <c r="D6" i="2"/>
  <c r="D5" i="2"/>
  <c r="D4" i="2"/>
  <c r="D3" i="2"/>
  <c r="C6" i="2"/>
  <c r="C5" i="2"/>
  <c r="C4" i="2"/>
  <c r="C3" i="2"/>
  <c r="C311" i="2" s="1"/>
  <c r="D8" i="2" l="1"/>
  <c r="E4" i="2"/>
  <c r="G4" i="2" s="1"/>
  <c r="F8" i="2"/>
  <c r="C8" i="2"/>
  <c r="E3" i="2"/>
  <c r="G3" i="2" s="1"/>
  <c r="G5" i="2"/>
  <c r="W54" i="1"/>
  <c r="V54" i="1"/>
  <c r="V56" i="1" s="1"/>
  <c r="U54" i="1"/>
  <c r="U56" i="1" s="1"/>
  <c r="T54" i="1"/>
  <c r="T56" i="1" s="1"/>
  <c r="S54" i="1"/>
  <c r="S56" i="1" s="1"/>
  <c r="W56" i="1"/>
  <c r="F314" i="2"/>
  <c r="F313" i="2"/>
  <c r="F312" i="2"/>
  <c r="F311" i="2"/>
  <c r="I34" i="2"/>
  <c r="I167" i="2"/>
  <c r="E6" i="2"/>
  <c r="G6" i="2" s="1"/>
  <c r="E5" i="2"/>
  <c r="D311" i="2"/>
  <c r="D312" i="2"/>
  <c r="D314" i="2"/>
  <c r="C312" i="2"/>
  <c r="C314" i="2"/>
  <c r="I195" i="2"/>
  <c r="I237" i="2"/>
  <c r="I244" i="2"/>
  <c r="I251" i="2"/>
  <c r="I272" i="2"/>
  <c r="I307" i="2"/>
  <c r="I230" i="2"/>
  <c r="I286" i="2"/>
  <c r="E311" i="2" l="1"/>
  <c r="G311" i="2"/>
  <c r="G313" i="2"/>
  <c r="F316" i="2"/>
  <c r="C316" i="2"/>
  <c r="D316" i="2"/>
  <c r="G8" i="2"/>
  <c r="I6" i="2" s="1"/>
  <c r="I209" i="2"/>
  <c r="I139" i="2"/>
  <c r="I132" i="2"/>
  <c r="I125" i="2"/>
  <c r="I118" i="2"/>
  <c r="I97" i="2"/>
  <c r="I83" i="2"/>
  <c r="I69" i="2"/>
  <c r="I62" i="2"/>
  <c r="I181" i="2"/>
  <c r="I216" i="2"/>
  <c r="I223" i="2"/>
  <c r="I55" i="2"/>
  <c r="I104" i="2"/>
  <c r="I188" i="2"/>
  <c r="I300" i="2"/>
  <c r="I202" i="2"/>
  <c r="I174" i="2"/>
  <c r="I265" i="2"/>
  <c r="I279" i="2"/>
  <c r="I293" i="2"/>
  <c r="I160" i="2"/>
  <c r="I20" i="2"/>
  <c r="I48" i="2"/>
  <c r="I90" i="2"/>
  <c r="I258" i="2"/>
  <c r="I76" i="2"/>
  <c r="I153" i="2"/>
  <c r="I41" i="2"/>
  <c r="I111" i="2"/>
  <c r="I146" i="2"/>
  <c r="I27" i="2"/>
  <c r="E312" i="2"/>
  <c r="G312" i="2" s="1"/>
  <c r="E314" i="2"/>
  <c r="G314" i="2" s="1"/>
  <c r="G319" i="2" l="1"/>
  <c r="G316" i="2"/>
  <c r="I314" i="2" s="1"/>
</calcChain>
</file>

<file path=xl/sharedStrings.xml><?xml version="1.0" encoding="utf-8"?>
<sst xmlns="http://schemas.openxmlformats.org/spreadsheetml/2006/main" count="589" uniqueCount="119">
  <si>
    <t>County</t>
  </si>
  <si>
    <t xml:space="preserve">Ada       </t>
  </si>
  <si>
    <t xml:space="preserve">Adams     </t>
  </si>
  <si>
    <t xml:space="preserve">Bannock   </t>
  </si>
  <si>
    <t xml:space="preserve">Bear Lake </t>
  </si>
  <si>
    <t xml:space="preserve">Benewah   </t>
  </si>
  <si>
    <t xml:space="preserve">Bingham   </t>
  </si>
  <si>
    <t xml:space="preserve">Blaine    </t>
  </si>
  <si>
    <t xml:space="preserve">Boise     </t>
  </si>
  <si>
    <t xml:space="preserve">Bonner    </t>
  </si>
  <si>
    <t>Bonneville</t>
  </si>
  <si>
    <t xml:space="preserve">Boundary  </t>
  </si>
  <si>
    <t xml:space="preserve">Butte     </t>
  </si>
  <si>
    <t xml:space="preserve">Camas     </t>
  </si>
  <si>
    <t xml:space="preserve">Canyon    </t>
  </si>
  <si>
    <t xml:space="preserve">Caribou   </t>
  </si>
  <si>
    <t xml:space="preserve">Cassia    </t>
  </si>
  <si>
    <t xml:space="preserve">Clark     </t>
  </si>
  <si>
    <t>Clearwater</t>
  </si>
  <si>
    <t xml:space="preserve">Custer    </t>
  </si>
  <si>
    <t xml:space="preserve">Elmore    </t>
  </si>
  <si>
    <t xml:space="preserve">Franklin  </t>
  </si>
  <si>
    <t xml:space="preserve">Fremont   </t>
  </si>
  <si>
    <t xml:space="preserve">Gem       </t>
  </si>
  <si>
    <t xml:space="preserve">Gooding   </t>
  </si>
  <si>
    <t xml:space="preserve">Idaho     </t>
  </si>
  <si>
    <t xml:space="preserve">Jefferson </t>
  </si>
  <si>
    <t xml:space="preserve">Jerome    </t>
  </si>
  <si>
    <t xml:space="preserve">Kootenai  </t>
  </si>
  <si>
    <t xml:space="preserve">Latah     </t>
  </si>
  <si>
    <t xml:space="preserve">Lemhi     </t>
  </si>
  <si>
    <t xml:space="preserve">Lewis     </t>
  </si>
  <si>
    <t xml:space="preserve">Lincoln   </t>
  </si>
  <si>
    <t xml:space="preserve">Madison   </t>
  </si>
  <si>
    <t xml:space="preserve">Minidoka  </t>
  </si>
  <si>
    <t xml:space="preserve">Nez Perce </t>
  </si>
  <si>
    <t xml:space="preserve">Oneida    </t>
  </si>
  <si>
    <t xml:space="preserve">Owyhee    </t>
  </si>
  <si>
    <t xml:space="preserve">Payette   </t>
  </si>
  <si>
    <t xml:space="preserve">Power     </t>
  </si>
  <si>
    <t xml:space="preserve">Shoshone  </t>
  </si>
  <si>
    <t xml:space="preserve">Teton     </t>
  </si>
  <si>
    <t>Twin Falls</t>
  </si>
  <si>
    <t xml:space="preserve">Valley    </t>
  </si>
  <si>
    <t>Washington</t>
  </si>
  <si>
    <t>Dead</t>
  </si>
  <si>
    <t>Not Used</t>
  </si>
  <si>
    <t>Used</t>
  </si>
  <si>
    <t>Belts</t>
  </si>
  <si>
    <t>100% Use</t>
  </si>
  <si>
    <t>Costs of Injuries</t>
  </si>
  <si>
    <t>Totals</t>
  </si>
  <si>
    <t xml:space="preserve"> </t>
  </si>
  <si>
    <t>Expected Totals</t>
  </si>
  <si>
    <t>Actual</t>
  </si>
  <si>
    <t>Total</t>
  </si>
  <si>
    <t xml:space="preserve"> Serious Injury</t>
  </si>
  <si>
    <t xml:space="preserve"> Visible Injury</t>
  </si>
  <si>
    <t xml:space="preserve"> Possible Injury</t>
  </si>
  <si>
    <t>Unknown</t>
  </si>
  <si>
    <t>Usage</t>
  </si>
  <si>
    <t xml:space="preserve">Estimated savings if </t>
  </si>
  <si>
    <t xml:space="preserve">Everyone had been </t>
  </si>
  <si>
    <t>wearing their Seat Belt:</t>
  </si>
  <si>
    <t>Person Level Cross-Tab Report:</t>
  </si>
  <si>
    <t>Reportable Accidents Only</t>
  </si>
  <si>
    <t>Incapacitating</t>
  </si>
  <si>
    <t>Non-Incapacitating</t>
  </si>
  <si>
    <t>None Evident</t>
  </si>
  <si>
    <t>Possible</t>
  </si>
  <si>
    <t>Adams</t>
  </si>
  <si>
    <t>Bannock</t>
  </si>
  <si>
    <t>Clark</t>
  </si>
  <si>
    <t>Caribou</t>
  </si>
  <si>
    <t>Fremont</t>
  </si>
  <si>
    <t>Lincoln</t>
  </si>
  <si>
    <t>Valley</t>
  </si>
  <si>
    <t>Power</t>
  </si>
  <si>
    <t>Shoshone</t>
  </si>
  <si>
    <t>Teton</t>
  </si>
  <si>
    <t>Madison</t>
  </si>
  <si>
    <t>Latah</t>
  </si>
  <si>
    <t>Lemhi</t>
  </si>
  <si>
    <t>Lewis</t>
  </si>
  <si>
    <t>Gooding</t>
  </si>
  <si>
    <t>Boundary</t>
  </si>
  <si>
    <t>Butte</t>
  </si>
  <si>
    <t>Bear Lake</t>
  </si>
  <si>
    <t>Benewah</t>
  </si>
  <si>
    <t>Blaine</t>
  </si>
  <si>
    <t>Boise</t>
  </si>
  <si>
    <t>Bonner</t>
  </si>
  <si>
    <t>Bingham</t>
  </si>
  <si>
    <t>Camas</t>
  </si>
  <si>
    <t>Oneida</t>
  </si>
  <si>
    <t>Owyhee</t>
  </si>
  <si>
    <t>Payette</t>
  </si>
  <si>
    <t>Custer</t>
  </si>
  <si>
    <t>Idaho</t>
  </si>
  <si>
    <t>Jefferson</t>
  </si>
  <si>
    <t>Ada</t>
  </si>
  <si>
    <t>Franklin</t>
  </si>
  <si>
    <t>Gem</t>
  </si>
  <si>
    <t>Nez Perce</t>
  </si>
  <si>
    <t>Minidoka</t>
  </si>
  <si>
    <t>Cassia</t>
  </si>
  <si>
    <t>Canyon</t>
  </si>
  <si>
    <t>Elmore</t>
  </si>
  <si>
    <t>Kootenai</t>
  </si>
  <si>
    <t>Jerome</t>
  </si>
  <si>
    <t>Total PMV Occupants</t>
  </si>
  <si>
    <t>Restrained PMV Occupants</t>
  </si>
  <si>
    <t>Unrestrained PMV Occupants</t>
  </si>
  <si>
    <r>
      <t xml:space="preserve">Row: </t>
    </r>
    <r>
      <rPr>
        <sz val="10"/>
        <rFont val="Times New Roman"/>
      </rPr>
      <t>County</t>
    </r>
  </si>
  <si>
    <r>
      <t>Column:</t>
    </r>
    <r>
      <rPr>
        <sz val="10"/>
        <rFont val="Times New Roman"/>
      </rPr>
      <t xml:space="preserve"> Injury Type</t>
    </r>
  </si>
  <si>
    <r>
      <t>Filters For Report:</t>
    </r>
    <r>
      <rPr>
        <sz val="10"/>
        <rFont val="Times New Roman"/>
      </rPr>
      <t xml:space="preserve"> IsReportable - = 'Y', Vehicle Type - IN('Car', 'Cargo Van', 'Pickup', 'Pickup Camper', 'Pickup/Van/Panel/SUV', 'SUV/Crossover', 'Van - 1 to 8 seats', 'Van/Bus - 9 to 15 seats'), Protection Device - IN('Air Bag Activated- No Belts In Use', 'Non-Activated Air Bag- No Belts In Use', 'None', 'Shoulder Belt Only'),</t>
    </r>
  </si>
  <si>
    <r>
      <t>Filters For Report:</t>
    </r>
    <r>
      <rPr>
        <sz val="10"/>
        <rFont val="Times New Roman"/>
      </rPr>
      <t xml:space="preserve"> IsReportable - = 'Y', Vehicle Type - IN('Car', 'Cargo Van', 'Pickup', 'Pickup Camper', 'Pickup/Van/Panel/SUV', 'SUV/Crossover', 'Van - 1 to 8 seats', 'Van/Bus - 9 to 15 seats'), Protection Device - IN('Air Bag Activated- Belts In Use', 'Booster Seat', 'Child Restraint System â€“ Forward Facing', 'Child Restraint System â€“ Rear Facing', 'Child Safety Seat', 'Lap Belt Only', 'Non-Activated Air Bag- Belts In Use', 'Shoulder and Lap'),</t>
    </r>
  </si>
  <si>
    <r>
      <t>Filters For Report:</t>
    </r>
    <r>
      <rPr>
        <sz val="10"/>
        <rFont val="Times New Roman"/>
      </rPr>
      <t xml:space="preserve"> IsReportable - = 'Y', Vehicle Type - IN('Car', 'Cargo Van', 'Pickup', 'Pickup Camper', 'Pickup/Van/Panel/SUV', 'SUV/Crossover', 'Van - 1 to 8 seats', 'Van/Bus - 9 to 15 seats'),</t>
    </r>
  </si>
  <si>
    <t>AND (fldAccidentYYYY = '2014'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</si>
</sst>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10" x14ac:knownFonts="1">
    <font>
      <sz val="10"/>
      <name val="Times New Roman"/>
    </font>
    <font>
      <b/>
      <sz val="16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name val="Cambria"/>
      <family val="1"/>
      <scheme val="major"/>
    </font>
    <font>
      <b/>
      <sz val="9"/>
      <name val="Cambria"/>
      <family val="1"/>
      <scheme val="major"/>
    </font>
    <font>
      <b/>
      <i/>
      <sz val="9"/>
      <name val="Cambria"/>
      <family val="1"/>
      <scheme val="major"/>
    </font>
    <font>
      <i/>
      <sz val="9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/>
    <xf numFmtId="0" fontId="5" fillId="2" borderId="12" xfId="0" applyFont="1" applyFill="1" applyBorder="1" applyAlignment="1">
      <alignment wrapText="1"/>
    </xf>
    <xf numFmtId="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/>
    <xf numFmtId="0" fontId="7" fillId="0" borderId="2" xfId="0" applyFont="1" applyBorder="1"/>
    <xf numFmtId="0" fontId="6" fillId="0" borderId="3" xfId="0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1" fontId="6" fillId="0" borderId="0" xfId="0" applyNumberFormat="1" applyFont="1"/>
    <xf numFmtId="0" fontId="6" fillId="0" borderId="6" xfId="0" applyFont="1" applyBorder="1"/>
    <xf numFmtId="3" fontId="6" fillId="0" borderId="0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7" xfId="0" applyFont="1" applyBorder="1"/>
    <xf numFmtId="6" fontId="6" fillId="0" borderId="0" xfId="0" applyNumberFormat="1" applyFont="1"/>
    <xf numFmtId="164" fontId="7" fillId="0" borderId="7" xfId="0" applyNumberFormat="1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6" fillId="0" borderId="9" xfId="0" applyFont="1" applyBorder="1"/>
    <xf numFmtId="0" fontId="6" fillId="0" borderId="1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0" xfId="0" applyFont="1" applyBorder="1"/>
    <xf numFmtId="0" fontId="6" fillId="0" borderId="0" xfId="0" applyFon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4" fillId="0" borderId="12" xfId="0" applyFont="1" applyBorder="1" applyAlignment="1">
      <alignment wrapText="1"/>
    </xf>
    <xf numFmtId="0" fontId="0" fillId="0" borderId="0" xfId="0"/>
    <xf numFmtId="0" fontId="2" fillId="0" borderId="0" xfId="0" applyFont="1" applyAlignment="1">
      <alignment wrapText="1"/>
    </xf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2"/>
  <sheetViews>
    <sheetView tabSelected="1" zoomScale="115" zoomScaleNormal="115" workbookViewId="0">
      <selection activeCell="M7" sqref="M7"/>
    </sheetView>
  </sheetViews>
  <sheetFormatPr defaultRowHeight="12" x14ac:dyDescent="0.2"/>
  <cols>
    <col min="1" max="1" width="15.83203125" style="15" customWidth="1"/>
    <col min="2" max="2" width="14.83203125" style="41" bestFit="1" customWidth="1"/>
    <col min="3" max="3" width="15.1640625" style="41" bestFit="1" customWidth="1"/>
    <col min="4" max="4" width="13.5" style="41" bestFit="1" customWidth="1"/>
    <col min="5" max="5" width="10" style="41" bestFit="1" customWidth="1"/>
    <col min="6" max="6" width="15.1640625" style="41" bestFit="1" customWidth="1"/>
    <col min="7" max="7" width="16" style="44" bestFit="1" customWidth="1"/>
    <col min="8" max="8" width="4.1640625" style="15" hidden="1" customWidth="1"/>
    <col min="9" max="9" width="22.33203125" style="15" bestFit="1" customWidth="1"/>
    <col min="10" max="10" width="7.6640625" style="15" customWidth="1"/>
    <col min="11" max="11" width="11.83203125" style="15" bestFit="1" customWidth="1"/>
    <col min="12" max="12" width="9.33203125" style="15"/>
    <col min="13" max="13" width="21" style="15" customWidth="1"/>
    <col min="14" max="14" width="6" style="15" bestFit="1" customWidth="1"/>
    <col min="15" max="15" width="14.33203125" style="15" bestFit="1" customWidth="1"/>
    <col min="16" max="16" width="19.1640625" style="15" bestFit="1" customWidth="1"/>
    <col min="17" max="17" width="9" style="15" bestFit="1" customWidth="1"/>
    <col min="18" max="18" width="14.1640625" style="15" bestFit="1" customWidth="1"/>
    <col min="19" max="19" width="6.1640625" style="15" bestFit="1" customWidth="1"/>
    <col min="20" max="16384" width="9.33203125" style="15"/>
  </cols>
  <sheetData>
    <row r="1" spans="1:12" x14ac:dyDescent="0.2">
      <c r="A1" s="11"/>
      <c r="B1" s="12"/>
      <c r="C1" s="12" t="s">
        <v>48</v>
      </c>
      <c r="D1" s="13" t="s">
        <v>48</v>
      </c>
      <c r="E1" s="13" t="s">
        <v>59</v>
      </c>
      <c r="F1" s="13" t="s">
        <v>54</v>
      </c>
      <c r="G1" s="14" t="s">
        <v>49</v>
      </c>
      <c r="H1" s="11"/>
      <c r="I1" s="11"/>
    </row>
    <row r="2" spans="1:12" x14ac:dyDescent="0.2">
      <c r="A2" s="11"/>
      <c r="B2" s="12"/>
      <c r="C2" s="12" t="s">
        <v>47</v>
      </c>
      <c r="D2" s="13" t="s">
        <v>46</v>
      </c>
      <c r="E2" s="13" t="s">
        <v>60</v>
      </c>
      <c r="F2" s="13" t="s">
        <v>51</v>
      </c>
      <c r="G2" s="14" t="s">
        <v>53</v>
      </c>
      <c r="H2" s="11"/>
      <c r="I2" s="11"/>
    </row>
    <row r="3" spans="1:12" x14ac:dyDescent="0.2">
      <c r="A3" s="16" t="s">
        <v>1</v>
      </c>
      <c r="B3" s="17" t="s">
        <v>45</v>
      </c>
      <c r="C3" s="18">
        <f>sheet1!J$9</f>
        <v>2</v>
      </c>
      <c r="D3" s="18">
        <f>sheet1!B$9</f>
        <v>3</v>
      </c>
      <c r="E3" s="19">
        <f>F3-C3-D3</f>
        <v>0</v>
      </c>
      <c r="F3" s="18">
        <f>sheet1!R$9</f>
        <v>5</v>
      </c>
      <c r="G3" s="20">
        <f>C3+(D3/2)+E3</f>
        <v>3.5</v>
      </c>
      <c r="H3" s="21"/>
      <c r="I3" s="22" t="s">
        <v>61</v>
      </c>
      <c r="K3" s="23"/>
    </row>
    <row r="4" spans="1:12" x14ac:dyDescent="0.2">
      <c r="A4" s="24"/>
      <c r="B4" s="8" t="s">
        <v>56</v>
      </c>
      <c r="C4" s="25">
        <f>sheet1!K$9</f>
        <v>164</v>
      </c>
      <c r="D4" s="25">
        <f>sheet1!C$9</f>
        <v>39</v>
      </c>
      <c r="E4" s="26">
        <f>F4-C4-D4</f>
        <v>13</v>
      </c>
      <c r="F4" s="25">
        <f>sheet1!S$9</f>
        <v>216</v>
      </c>
      <c r="G4" s="27">
        <f>C4+(D4/2)+(D3/2)+E4</f>
        <v>198</v>
      </c>
      <c r="H4" s="28"/>
      <c r="I4" s="29" t="s">
        <v>62</v>
      </c>
      <c r="K4" s="7">
        <v>6493501.8373514293</v>
      </c>
      <c r="L4" s="30"/>
    </row>
    <row r="5" spans="1:12" x14ac:dyDescent="0.2">
      <c r="A5" s="24"/>
      <c r="B5" s="8" t="s">
        <v>57</v>
      </c>
      <c r="C5" s="25">
        <f>sheet1!L$9</f>
        <v>782</v>
      </c>
      <c r="D5" s="25">
        <f>sheet1!D$9</f>
        <v>75</v>
      </c>
      <c r="E5" s="26">
        <f>F5-C5-D5</f>
        <v>37</v>
      </c>
      <c r="F5" s="25">
        <f>sheet1!T$9</f>
        <v>894</v>
      </c>
      <c r="G5" s="27">
        <f>F5+(D4/2)</f>
        <v>913.5</v>
      </c>
      <c r="H5" s="28"/>
      <c r="I5" s="29" t="s">
        <v>63</v>
      </c>
      <c r="K5" s="8"/>
    </row>
    <row r="6" spans="1:12" x14ac:dyDescent="0.2">
      <c r="A6" s="24"/>
      <c r="B6" s="8" t="s">
        <v>58</v>
      </c>
      <c r="C6" s="25">
        <f>sheet1!M$9</f>
        <v>1799</v>
      </c>
      <c r="D6" s="25">
        <f>sheet1!E$9</f>
        <v>78</v>
      </c>
      <c r="E6" s="26">
        <f>F6-C6-D6</f>
        <v>91</v>
      </c>
      <c r="F6" s="25">
        <f>sheet1!U$9</f>
        <v>1968</v>
      </c>
      <c r="G6" s="27">
        <f>C6+D6+E6</f>
        <v>1968</v>
      </c>
      <c r="H6" s="28"/>
      <c r="I6" s="31">
        <f>F8-G8</f>
        <v>13794865.549787521</v>
      </c>
      <c r="K6" s="7">
        <v>323381.84442735504</v>
      </c>
      <c r="L6" s="30"/>
    </row>
    <row r="7" spans="1:12" x14ac:dyDescent="0.2">
      <c r="A7" s="24"/>
      <c r="B7" s="8"/>
      <c r="C7" s="8"/>
      <c r="D7" s="8"/>
      <c r="E7" s="32"/>
      <c r="F7" s="33"/>
      <c r="G7" s="34"/>
      <c r="H7" s="28"/>
      <c r="I7" s="29"/>
      <c r="K7" s="8"/>
    </row>
    <row r="8" spans="1:12" x14ac:dyDescent="0.2">
      <c r="A8" s="35" t="s">
        <v>50</v>
      </c>
      <c r="B8" s="36"/>
      <c r="C8" s="10">
        <f>(C3*$K$4)+(C4*$K$6)+(C5*$K$8)+(C6*$K$10)</f>
        <v>244865537.90645805</v>
      </c>
      <c r="D8" s="10">
        <f>(D3*$K$4)+(D4*$K$6)+(D5*$K$8)+(D6*$K$10)</f>
        <v>43568843.199921474</v>
      </c>
      <c r="E8" s="37"/>
      <c r="F8" s="10">
        <f>(F3*$K$4)+(F4*$K$6)+(F5*$K$8)+(F6*$K$10)</f>
        <v>301453370.23425531</v>
      </c>
      <c r="G8" s="38">
        <f>(G3*$K$4)+(G4*$K$6)+(G5*$K$8)+(G6*$K$10)</f>
        <v>287658504.68446779</v>
      </c>
      <c r="H8" s="39"/>
      <c r="I8" s="40" t="s">
        <v>52</v>
      </c>
      <c r="K8" s="7">
        <v>90577.456714458822</v>
      </c>
      <c r="L8" s="30"/>
    </row>
    <row r="9" spans="1:12" x14ac:dyDescent="0.2">
      <c r="C9" s="8"/>
      <c r="D9" s="8"/>
      <c r="E9" s="8"/>
      <c r="F9" s="33"/>
      <c r="G9" s="42"/>
      <c r="H9" s="28"/>
      <c r="K9" s="8"/>
    </row>
    <row r="10" spans="1:12" x14ac:dyDescent="0.2">
      <c r="A10" s="16" t="s">
        <v>2</v>
      </c>
      <c r="B10" s="17" t="s">
        <v>45</v>
      </c>
      <c r="C10" s="18">
        <f>sheet1!J$10</f>
        <v>0</v>
      </c>
      <c r="D10" s="18">
        <f>sheet1!B$10</f>
        <v>0</v>
      </c>
      <c r="E10" s="19">
        <f>F10-C10-D10</f>
        <v>0</v>
      </c>
      <c r="F10" s="18">
        <f>sheet1!R$10</f>
        <v>0</v>
      </c>
      <c r="G10" s="20">
        <f>C10+(D10/2)+E10</f>
        <v>0</v>
      </c>
      <c r="H10" s="21"/>
      <c r="I10" s="22" t="s">
        <v>61</v>
      </c>
      <c r="K10" s="7">
        <v>60040.211559178519</v>
      </c>
      <c r="L10" s="30"/>
    </row>
    <row r="11" spans="1:12" x14ac:dyDescent="0.2">
      <c r="A11" s="24"/>
      <c r="B11" s="8" t="s">
        <v>56</v>
      </c>
      <c r="C11" s="25">
        <f>sheet1!K$10</f>
        <v>0</v>
      </c>
      <c r="D11" s="25">
        <f>sheet1!C$10</f>
        <v>4</v>
      </c>
      <c r="E11" s="26">
        <f>F11-C11-D11</f>
        <v>0</v>
      </c>
      <c r="F11" s="25">
        <f>sheet1!S$10</f>
        <v>4</v>
      </c>
      <c r="G11" s="27">
        <f>C11+(D11/2)+(D10/2)+E11</f>
        <v>2</v>
      </c>
      <c r="H11" s="28"/>
      <c r="I11" s="29" t="s">
        <v>62</v>
      </c>
      <c r="K11" s="8"/>
    </row>
    <row r="12" spans="1:12" x14ac:dyDescent="0.2">
      <c r="A12" s="24"/>
      <c r="B12" s="8" t="s">
        <v>57</v>
      </c>
      <c r="C12" s="25">
        <f>sheet1!L$10</f>
        <v>1</v>
      </c>
      <c r="D12" s="25">
        <f>sheet1!D$10</f>
        <v>0</v>
      </c>
      <c r="E12" s="26">
        <f>F12-C12-D12</f>
        <v>0</v>
      </c>
      <c r="F12" s="25">
        <f>sheet1!T$10</f>
        <v>1</v>
      </c>
      <c r="G12" s="27">
        <f>F12+(D11/2)</f>
        <v>3</v>
      </c>
      <c r="H12" s="28"/>
      <c r="I12" s="29" t="s">
        <v>63</v>
      </c>
      <c r="K12" s="7">
        <v>6950.9847783840723</v>
      </c>
      <c r="L12" s="30"/>
    </row>
    <row r="13" spans="1:12" x14ac:dyDescent="0.2">
      <c r="A13" s="24"/>
      <c r="B13" s="8" t="s">
        <v>58</v>
      </c>
      <c r="C13" s="25">
        <f>sheet1!M$10</f>
        <v>15</v>
      </c>
      <c r="D13" s="25">
        <f>sheet1!E$10</f>
        <v>0</v>
      </c>
      <c r="E13" s="26">
        <f>F13-C13-D13</f>
        <v>1</v>
      </c>
      <c r="F13" s="25">
        <f>sheet1!U$10</f>
        <v>16</v>
      </c>
      <c r="G13" s="27">
        <f>C13+D13+E13</f>
        <v>16</v>
      </c>
      <c r="H13" s="28"/>
      <c r="I13" s="31">
        <f>F15-G15</f>
        <v>465608.77542579267</v>
      </c>
      <c r="K13" s="23"/>
    </row>
    <row r="14" spans="1:12" x14ac:dyDescent="0.2">
      <c r="A14" s="24"/>
      <c r="B14" s="8"/>
      <c r="C14" s="8"/>
      <c r="D14" s="8"/>
      <c r="E14" s="32"/>
      <c r="F14" s="33"/>
      <c r="G14" s="34"/>
      <c r="H14" s="28"/>
      <c r="I14" s="29"/>
      <c r="K14" s="23"/>
    </row>
    <row r="15" spans="1:12" x14ac:dyDescent="0.2">
      <c r="A15" s="35" t="s">
        <v>50</v>
      </c>
      <c r="B15" s="36"/>
      <c r="C15" s="10">
        <f>(C10*$K$4)+(C11*$K$6)+(C12*$K$8)+(C13*$K$10)</f>
        <v>991180.63010213664</v>
      </c>
      <c r="D15" s="10">
        <f>(D10*$K$4)+(D11*$K$6)+(D12*$K$8)+(D13*$K$10)</f>
        <v>1293527.3777094202</v>
      </c>
      <c r="E15" s="37"/>
      <c r="F15" s="10">
        <f>(F10*$K$4)+(F11*$K$6)+(F12*$K$8)+(F13*$K$10)</f>
        <v>2344748.2193707353</v>
      </c>
      <c r="G15" s="38">
        <f>(G10*$K$4)+(G11*$K$6)+(G12*$K$8)+(G13*$K$10)</f>
        <v>1879139.4439449427</v>
      </c>
      <c r="H15" s="39"/>
      <c r="I15" s="40"/>
      <c r="K15" s="23"/>
    </row>
    <row r="16" spans="1:12" x14ac:dyDescent="0.2">
      <c r="A16" s="28"/>
      <c r="B16" s="8"/>
      <c r="C16" s="8"/>
      <c r="D16" s="8"/>
      <c r="E16" s="8"/>
      <c r="F16" s="33"/>
      <c r="G16" s="42"/>
      <c r="H16" s="28"/>
      <c r="I16" s="28"/>
      <c r="K16" s="23"/>
    </row>
    <row r="17" spans="1:11" x14ac:dyDescent="0.2">
      <c r="A17" s="16" t="s">
        <v>3</v>
      </c>
      <c r="B17" s="17" t="s">
        <v>45</v>
      </c>
      <c r="C17" s="18">
        <f>sheet1!J$11</f>
        <v>3</v>
      </c>
      <c r="D17" s="18">
        <f>sheet1!B$11</f>
        <v>5</v>
      </c>
      <c r="E17" s="19">
        <f>F17-C17-D17</f>
        <v>0</v>
      </c>
      <c r="F17" s="18">
        <f>sheet1!R$11</f>
        <v>8</v>
      </c>
      <c r="G17" s="20">
        <f>C17+(D17/2)+E17</f>
        <v>5.5</v>
      </c>
      <c r="H17" s="21"/>
      <c r="I17" s="22" t="s">
        <v>61</v>
      </c>
      <c r="K17" s="23"/>
    </row>
    <row r="18" spans="1:11" x14ac:dyDescent="0.2">
      <c r="A18" s="24"/>
      <c r="B18" s="8" t="s">
        <v>56</v>
      </c>
      <c r="C18" s="25">
        <f>sheet1!K$11</f>
        <v>28</v>
      </c>
      <c r="D18" s="25">
        <f>sheet1!C$11</f>
        <v>7</v>
      </c>
      <c r="E18" s="26">
        <f>F18-C18-D18</f>
        <v>7</v>
      </c>
      <c r="F18" s="25">
        <f>sheet1!S$11</f>
        <v>42</v>
      </c>
      <c r="G18" s="27">
        <f>C18+(D18/2)+(D17/2)+E18</f>
        <v>41</v>
      </c>
      <c r="H18" s="28"/>
      <c r="I18" s="29" t="s">
        <v>62</v>
      </c>
      <c r="K18" s="23"/>
    </row>
    <row r="19" spans="1:11" x14ac:dyDescent="0.2">
      <c r="A19" s="24"/>
      <c r="B19" s="8" t="s">
        <v>57</v>
      </c>
      <c r="C19" s="25">
        <f>sheet1!L$11</f>
        <v>130</v>
      </c>
      <c r="D19" s="25">
        <f>sheet1!D$11</f>
        <v>23</v>
      </c>
      <c r="E19" s="26">
        <f>F19-C19-D19</f>
        <v>8</v>
      </c>
      <c r="F19" s="25">
        <f>sheet1!T$11</f>
        <v>161</v>
      </c>
      <c r="G19" s="27">
        <f>F19+(D18/2)</f>
        <v>164.5</v>
      </c>
      <c r="H19" s="28"/>
      <c r="I19" s="29" t="s">
        <v>63</v>
      </c>
      <c r="K19" s="23"/>
    </row>
    <row r="20" spans="1:11" x14ac:dyDescent="0.2">
      <c r="A20" s="24"/>
      <c r="B20" s="8" t="s">
        <v>58</v>
      </c>
      <c r="C20" s="25">
        <f>sheet1!M$11</f>
        <v>256</v>
      </c>
      <c r="D20" s="25">
        <f>sheet1!E$11</f>
        <v>27</v>
      </c>
      <c r="E20" s="26">
        <f>F20-C20-D20</f>
        <v>36</v>
      </c>
      <c r="F20" s="25">
        <f>sheet1!U$11</f>
        <v>319</v>
      </c>
      <c r="G20" s="27">
        <f>C20+D20+E20</f>
        <v>319</v>
      </c>
      <c r="H20" s="28"/>
      <c r="I20" s="31">
        <f>F22-G22</f>
        <v>16240115.339305341</v>
      </c>
      <c r="K20" s="23"/>
    </row>
    <row r="21" spans="1:11" x14ac:dyDescent="0.2">
      <c r="A21" s="24"/>
      <c r="B21" s="8"/>
      <c r="C21" s="8"/>
      <c r="D21" s="8"/>
      <c r="E21" s="32"/>
      <c r="F21" s="33"/>
      <c r="G21" s="34"/>
      <c r="H21" s="28"/>
      <c r="I21" s="29"/>
      <c r="K21" s="23"/>
    </row>
    <row r="22" spans="1:11" x14ac:dyDescent="0.2">
      <c r="A22" s="35" t="s">
        <v>50</v>
      </c>
      <c r="B22" s="36"/>
      <c r="C22" s="10">
        <f>(C17*$K$4)+(C18*$K$6)+(C19*$K$8)+(C20*$K$10)</f>
        <v>55680560.688049577</v>
      </c>
      <c r="D22" s="10">
        <f>(D17*$K$4)+(D18*$K$6)+(D19*$K$8)+(D20*$K$10)</f>
        <v>38435549.314279005</v>
      </c>
      <c r="E22" s="37"/>
      <c r="F22" s="10">
        <f>(F17*$K$4)+(F18*$K$6)+(F19*$K$8)+(F20*$K$10)</f>
        <v>99265850.183166176</v>
      </c>
      <c r="G22" s="38">
        <f>(G17*$K$4)+(G18*$K$6)+(G19*$K$8)+(G20*$K$10)</f>
        <v>83025734.843860835</v>
      </c>
      <c r="H22" s="39"/>
      <c r="I22" s="40"/>
      <c r="K22" s="23"/>
    </row>
    <row r="23" spans="1:11" x14ac:dyDescent="0.2">
      <c r="A23" s="28"/>
      <c r="B23" s="8"/>
      <c r="C23" s="8"/>
      <c r="D23" s="8"/>
      <c r="E23" s="8"/>
      <c r="F23" s="33"/>
      <c r="G23" s="42"/>
      <c r="H23" s="28"/>
      <c r="I23" s="28"/>
      <c r="K23" s="23"/>
    </row>
    <row r="24" spans="1:11" x14ac:dyDescent="0.2">
      <c r="A24" s="16" t="s">
        <v>4</v>
      </c>
      <c r="B24" s="17" t="s">
        <v>45</v>
      </c>
      <c r="C24" s="18">
        <f>sheet1!J$12</f>
        <v>1</v>
      </c>
      <c r="D24" s="18">
        <f>sheet1!B$12</f>
        <v>0</v>
      </c>
      <c r="E24" s="19">
        <f>F24-C24-D24</f>
        <v>0</v>
      </c>
      <c r="F24" s="18">
        <f>sheet1!R$12</f>
        <v>1</v>
      </c>
      <c r="G24" s="20">
        <f>C24+(D24/2)+E24</f>
        <v>1</v>
      </c>
      <c r="H24" s="21"/>
      <c r="I24" s="22" t="s">
        <v>61</v>
      </c>
      <c r="K24" s="23"/>
    </row>
    <row r="25" spans="1:11" x14ac:dyDescent="0.2">
      <c r="A25" s="24"/>
      <c r="B25" s="8" t="s">
        <v>56</v>
      </c>
      <c r="C25" s="25">
        <f>sheet1!K$12</f>
        <v>3</v>
      </c>
      <c r="D25" s="25">
        <f>sheet1!C$12</f>
        <v>2</v>
      </c>
      <c r="E25" s="26">
        <f>F25-C25-D25</f>
        <v>0</v>
      </c>
      <c r="F25" s="25">
        <f>sheet1!S$12</f>
        <v>5</v>
      </c>
      <c r="G25" s="27">
        <f>C25+(D25/2)+(D24/2)+E25</f>
        <v>4</v>
      </c>
      <c r="H25" s="28"/>
      <c r="I25" s="29" t="s">
        <v>62</v>
      </c>
      <c r="K25" s="23"/>
    </row>
    <row r="26" spans="1:11" x14ac:dyDescent="0.2">
      <c r="A26" s="24"/>
      <c r="B26" s="8" t="s">
        <v>57</v>
      </c>
      <c r="C26" s="25">
        <f>sheet1!L$12</f>
        <v>9</v>
      </c>
      <c r="D26" s="25">
        <f>sheet1!D$12</f>
        <v>7</v>
      </c>
      <c r="E26" s="26">
        <f>F26-C26-D26</f>
        <v>0</v>
      </c>
      <c r="F26" s="25">
        <f>sheet1!T$12</f>
        <v>16</v>
      </c>
      <c r="G26" s="27">
        <f>F26+(D25/2)</f>
        <v>17</v>
      </c>
      <c r="H26" s="28"/>
      <c r="I26" s="29" t="s">
        <v>63</v>
      </c>
      <c r="K26" s="23"/>
    </row>
    <row r="27" spans="1:11" x14ac:dyDescent="0.2">
      <c r="A27" s="24"/>
      <c r="B27" s="8" t="s">
        <v>58</v>
      </c>
      <c r="C27" s="25">
        <f>sheet1!M$12</f>
        <v>22</v>
      </c>
      <c r="D27" s="25">
        <f>sheet1!E$12</f>
        <v>3</v>
      </c>
      <c r="E27" s="26">
        <f>F27-C27-D27</f>
        <v>2</v>
      </c>
      <c r="F27" s="25">
        <f>sheet1!U$12</f>
        <v>27</v>
      </c>
      <c r="G27" s="27">
        <f>C27+D27+E27</f>
        <v>27</v>
      </c>
      <c r="H27" s="28"/>
      <c r="I27" s="31">
        <f>F29-G29</f>
        <v>232804.38771289587</v>
      </c>
      <c r="K27" s="23"/>
    </row>
    <row r="28" spans="1:11" x14ac:dyDescent="0.2">
      <c r="A28" s="24"/>
      <c r="B28" s="8"/>
      <c r="C28" s="8"/>
      <c r="D28" s="8"/>
      <c r="E28" s="32"/>
      <c r="F28" s="33"/>
      <c r="G28" s="34"/>
      <c r="H28" s="28"/>
      <c r="I28" s="29"/>
      <c r="K28" s="23"/>
    </row>
    <row r="29" spans="1:11" x14ac:dyDescent="0.2">
      <c r="A29" s="35" t="s">
        <v>50</v>
      </c>
      <c r="B29" s="36"/>
      <c r="C29" s="10">
        <f>(C24*$K$4)+(C25*$K$6)+(C26*$K$8)+(C27*$K$10)</f>
        <v>9599729.1353655495</v>
      </c>
      <c r="D29" s="10">
        <f>(D24*$K$4)+(D25*$K$6)+(D26*$K$8)+(D27*$K$10)</f>
        <v>1460926.5205334576</v>
      </c>
      <c r="E29" s="37"/>
      <c r="F29" s="10">
        <f>(F24*$K$4)+(F25*$K$6)+(F26*$K$8)+(F27*$K$10)</f>
        <v>11180736.079017365</v>
      </c>
      <c r="G29" s="38">
        <f>(G24*$K$4)+(G25*$K$6)+(G26*$K$8)+(G27*$K$10)</f>
        <v>10947931.691304469</v>
      </c>
      <c r="H29" s="39"/>
      <c r="I29" s="40"/>
      <c r="K29" s="23"/>
    </row>
    <row r="30" spans="1:11" x14ac:dyDescent="0.2">
      <c r="A30" s="28"/>
      <c r="B30" s="8"/>
      <c r="C30" s="8"/>
      <c r="D30" s="8"/>
      <c r="E30" s="8"/>
      <c r="F30" s="33"/>
      <c r="G30" s="42"/>
      <c r="H30" s="28"/>
      <c r="I30" s="28"/>
      <c r="K30" s="23"/>
    </row>
    <row r="31" spans="1:11" x14ac:dyDescent="0.2">
      <c r="A31" s="16" t="s">
        <v>5</v>
      </c>
      <c r="B31" s="17" t="s">
        <v>45</v>
      </c>
      <c r="C31" s="18">
        <f>sheet1!J$13</f>
        <v>1</v>
      </c>
      <c r="D31" s="18">
        <f>sheet1!B$13</f>
        <v>1</v>
      </c>
      <c r="E31" s="19">
        <f>F31-C31-D31</f>
        <v>0</v>
      </c>
      <c r="F31" s="18">
        <f>sheet1!R$13</f>
        <v>2</v>
      </c>
      <c r="G31" s="20">
        <f>C31+(D31/2)+E31</f>
        <v>1.5</v>
      </c>
      <c r="H31" s="21"/>
      <c r="I31" s="22" t="s">
        <v>61</v>
      </c>
      <c r="K31" s="23"/>
    </row>
    <row r="32" spans="1:11" x14ac:dyDescent="0.2">
      <c r="A32" s="24"/>
      <c r="B32" s="8" t="s">
        <v>56</v>
      </c>
      <c r="C32" s="25">
        <f>sheet1!K$13</f>
        <v>1</v>
      </c>
      <c r="D32" s="25">
        <f>sheet1!C$13</f>
        <v>2</v>
      </c>
      <c r="E32" s="26">
        <f>F32-C32-D32</f>
        <v>1</v>
      </c>
      <c r="F32" s="25">
        <f>sheet1!S$13</f>
        <v>4</v>
      </c>
      <c r="G32" s="27">
        <f>C32+(D32/2)+(D31/2)+E32</f>
        <v>3.5</v>
      </c>
      <c r="H32" s="28"/>
      <c r="I32" s="29" t="s">
        <v>62</v>
      </c>
      <c r="K32" s="23"/>
    </row>
    <row r="33" spans="1:11" x14ac:dyDescent="0.2">
      <c r="A33" s="24"/>
      <c r="B33" s="8" t="s">
        <v>57</v>
      </c>
      <c r="C33" s="25">
        <f>sheet1!L$13</f>
        <v>9</v>
      </c>
      <c r="D33" s="25">
        <f>sheet1!D$13</f>
        <v>5</v>
      </c>
      <c r="E33" s="26">
        <f>F33-C33-D33</f>
        <v>2</v>
      </c>
      <c r="F33" s="25">
        <f>sheet1!T$13</f>
        <v>16</v>
      </c>
      <c r="G33" s="27">
        <f>F33+(D32/2)</f>
        <v>17</v>
      </c>
      <c r="H33" s="28"/>
      <c r="I33" s="29" t="s">
        <v>63</v>
      </c>
      <c r="K33" s="23"/>
    </row>
    <row r="34" spans="1:11" x14ac:dyDescent="0.2">
      <c r="A34" s="24"/>
      <c r="B34" s="8" t="s">
        <v>58</v>
      </c>
      <c r="C34" s="25">
        <f>sheet1!M$13</f>
        <v>28</v>
      </c>
      <c r="D34" s="25">
        <f>sheet1!E$13</f>
        <v>7</v>
      </c>
      <c r="E34" s="26">
        <f>F34-C34-D34</f>
        <v>3</v>
      </c>
      <c r="F34" s="25">
        <f>sheet1!U$13</f>
        <v>38</v>
      </c>
      <c r="G34" s="27">
        <f>C34+D34+E34</f>
        <v>38</v>
      </c>
      <c r="H34" s="28"/>
      <c r="I34" s="31">
        <f>F36-G36</f>
        <v>3317864.3841749318</v>
      </c>
      <c r="K34" s="23"/>
    </row>
    <row r="35" spans="1:11" x14ac:dyDescent="0.2">
      <c r="A35" s="24"/>
      <c r="B35" s="8"/>
      <c r="C35" s="8"/>
      <c r="D35" s="8"/>
      <c r="E35" s="32"/>
      <c r="F35" s="33"/>
      <c r="G35" s="34"/>
      <c r="H35" s="28"/>
      <c r="I35" s="29"/>
      <c r="K35" s="23"/>
    </row>
    <row r="36" spans="1:11" x14ac:dyDescent="0.2">
      <c r="A36" s="35" t="s">
        <v>50</v>
      </c>
      <c r="B36" s="36"/>
      <c r="C36" s="10">
        <f>(C31*$K$4)+(C32*$K$6)+(C33*$K$8)+(C34*$K$10)</f>
        <v>9313206.7158659119</v>
      </c>
      <c r="D36" s="10">
        <f>(D31*$K$4)+(D32*$K$6)+(D33*$K$8)+(D34*$K$10)</f>
        <v>8013434.2906926833</v>
      </c>
      <c r="E36" s="37"/>
      <c r="F36" s="10">
        <f>(F31*$K$4)+(F32*$K$6)+(F33*$K$8)+(F34*$K$10)</f>
        <v>18011298.399092402</v>
      </c>
      <c r="G36" s="38">
        <f>(G31*$K$4)+(G32*$K$6)+(G33*$K$8)+(G34*$K$10)</f>
        <v>14693434.014917471</v>
      </c>
      <c r="H36" s="39"/>
      <c r="I36" s="40"/>
      <c r="K36" s="23"/>
    </row>
    <row r="37" spans="1:11" x14ac:dyDescent="0.2">
      <c r="A37" s="28"/>
      <c r="B37" s="8"/>
      <c r="C37" s="8"/>
      <c r="D37" s="8"/>
      <c r="E37" s="8"/>
      <c r="F37" s="33"/>
      <c r="G37" s="42"/>
      <c r="H37" s="28"/>
      <c r="I37" s="28"/>
      <c r="K37" s="23"/>
    </row>
    <row r="38" spans="1:11" x14ac:dyDescent="0.2">
      <c r="A38" s="16" t="s">
        <v>6</v>
      </c>
      <c r="B38" s="17" t="s">
        <v>45</v>
      </c>
      <c r="C38" s="18">
        <f>sheet1!J$14</f>
        <v>3</v>
      </c>
      <c r="D38" s="18">
        <f>sheet1!B$14</f>
        <v>4</v>
      </c>
      <c r="E38" s="19">
        <f>F38-C38-D38</f>
        <v>0</v>
      </c>
      <c r="F38" s="18">
        <f>sheet1!R$14</f>
        <v>7</v>
      </c>
      <c r="G38" s="20">
        <f>C38+(D38/2)+E38</f>
        <v>5</v>
      </c>
      <c r="H38" s="21"/>
      <c r="I38" s="22" t="s">
        <v>61</v>
      </c>
      <c r="K38" s="23"/>
    </row>
    <row r="39" spans="1:11" x14ac:dyDescent="0.2">
      <c r="A39" s="24"/>
      <c r="B39" s="8" t="s">
        <v>56</v>
      </c>
      <c r="C39" s="25">
        <f>sheet1!K$14</f>
        <v>20</v>
      </c>
      <c r="D39" s="25">
        <f>sheet1!C$14</f>
        <v>14</v>
      </c>
      <c r="E39" s="26">
        <f>F39-C39-D39</f>
        <v>1</v>
      </c>
      <c r="F39" s="25">
        <f>sheet1!S$14</f>
        <v>35</v>
      </c>
      <c r="G39" s="27">
        <f>C39+(D39/2)+(D38/2)+E39</f>
        <v>30</v>
      </c>
      <c r="H39" s="28"/>
      <c r="I39" s="29" t="s">
        <v>62</v>
      </c>
      <c r="K39" s="23"/>
    </row>
    <row r="40" spans="1:11" x14ac:dyDescent="0.2">
      <c r="A40" s="24"/>
      <c r="B40" s="8" t="s">
        <v>57</v>
      </c>
      <c r="C40" s="25">
        <f>sheet1!L$14</f>
        <v>48</v>
      </c>
      <c r="D40" s="25">
        <f>sheet1!D$14</f>
        <v>13</v>
      </c>
      <c r="E40" s="26">
        <f>F40-C40-D40</f>
        <v>2</v>
      </c>
      <c r="F40" s="25">
        <f>sheet1!T$14</f>
        <v>63</v>
      </c>
      <c r="G40" s="27">
        <f>F40+(D39/2)</f>
        <v>70</v>
      </c>
      <c r="H40" s="28"/>
      <c r="I40" s="29" t="s">
        <v>63</v>
      </c>
      <c r="K40" s="23"/>
    </row>
    <row r="41" spans="1:11" x14ac:dyDescent="0.2">
      <c r="A41" s="24"/>
      <c r="B41" s="8" t="s">
        <v>58</v>
      </c>
      <c r="C41" s="25">
        <f>sheet1!M$14</f>
        <v>129</v>
      </c>
      <c r="D41" s="25">
        <f>sheet1!E$14</f>
        <v>27</v>
      </c>
      <c r="E41" s="26">
        <f>F41-C41-D41</f>
        <v>3</v>
      </c>
      <c r="F41" s="25">
        <f>sheet1!U$14</f>
        <v>159</v>
      </c>
      <c r="G41" s="27">
        <f>C41+D41+E41</f>
        <v>159</v>
      </c>
      <c r="H41" s="28"/>
      <c r="I41" s="31">
        <f>F43-G43</f>
        <v>13969870.69983843</v>
      </c>
      <c r="K41" s="23"/>
    </row>
    <row r="42" spans="1:11" x14ac:dyDescent="0.2">
      <c r="A42" s="24"/>
      <c r="B42" s="8"/>
      <c r="C42" s="8"/>
      <c r="D42" s="8"/>
      <c r="E42" s="32"/>
      <c r="F42" s="33"/>
      <c r="G42" s="34"/>
      <c r="H42" s="28"/>
      <c r="I42" s="29"/>
      <c r="K42" s="23"/>
    </row>
    <row r="43" spans="1:11" x14ac:dyDescent="0.2">
      <c r="A43" s="35" t="s">
        <v>50</v>
      </c>
      <c r="B43" s="36"/>
      <c r="C43" s="10">
        <f>(C38*$K$4)+(C39*$K$6)+(C40*$K$8)+(C41*$K$10)</f>
        <v>38041047.614029437</v>
      </c>
      <c r="D43" s="10">
        <f>(D38*$K$4)+(D39*$K$6)+(D40*$K$8)+(D41*$K$10)</f>
        <v>33299945.82077447</v>
      </c>
      <c r="E43" s="37"/>
      <c r="F43" s="10">
        <f>(F38*$K$4)+(F39*$K$6)+(F40*$K$8)+(F41*$K$10)</f>
        <v>72025650.827337727</v>
      </c>
      <c r="G43" s="38">
        <f>(G38*$K$4)+(G39*$K$6)+(G40*$K$8)+(G41*$K$10)</f>
        <v>58055780.127499297</v>
      </c>
      <c r="H43" s="39"/>
      <c r="I43" s="40"/>
      <c r="K43" s="23"/>
    </row>
    <row r="44" spans="1:11" x14ac:dyDescent="0.2">
      <c r="A44" s="28"/>
      <c r="B44" s="8"/>
      <c r="C44" s="8"/>
      <c r="D44" s="8"/>
      <c r="E44" s="8"/>
      <c r="F44" s="33"/>
      <c r="G44" s="42"/>
      <c r="H44" s="28"/>
      <c r="I44" s="28"/>
      <c r="K44" s="23"/>
    </row>
    <row r="45" spans="1:11" x14ac:dyDescent="0.2">
      <c r="A45" s="16" t="s">
        <v>7</v>
      </c>
      <c r="B45" s="17" t="s">
        <v>45</v>
      </c>
      <c r="C45" s="18">
        <f>sheet1!J$15</f>
        <v>2</v>
      </c>
      <c r="D45" s="18">
        <f>sheet1!B$15</f>
        <v>0</v>
      </c>
      <c r="E45" s="19">
        <f>F45-C45-D45</f>
        <v>0</v>
      </c>
      <c r="F45" s="18">
        <f>sheet1!R$15</f>
        <v>2</v>
      </c>
      <c r="G45" s="20">
        <f>C45+(D45/2)+E45</f>
        <v>2</v>
      </c>
      <c r="H45" s="21"/>
      <c r="I45" s="22" t="s">
        <v>61</v>
      </c>
      <c r="K45" s="23"/>
    </row>
    <row r="46" spans="1:11" x14ac:dyDescent="0.2">
      <c r="A46" s="24"/>
      <c r="B46" s="8" t="s">
        <v>56</v>
      </c>
      <c r="C46" s="25">
        <f>sheet1!K$15</f>
        <v>0</v>
      </c>
      <c r="D46" s="25">
        <f>sheet1!C$15</f>
        <v>1</v>
      </c>
      <c r="E46" s="26">
        <f>F46-C46-D46</f>
        <v>1</v>
      </c>
      <c r="F46" s="25">
        <f>sheet1!S$15</f>
        <v>2</v>
      </c>
      <c r="G46" s="27">
        <f>C46+(D46/2)+(D45/2)+E46</f>
        <v>1.5</v>
      </c>
      <c r="H46" s="28"/>
      <c r="I46" s="29" t="s">
        <v>62</v>
      </c>
      <c r="K46" s="23"/>
    </row>
    <row r="47" spans="1:11" x14ac:dyDescent="0.2">
      <c r="A47" s="24"/>
      <c r="B47" s="8" t="s">
        <v>57</v>
      </c>
      <c r="C47" s="25">
        <f>sheet1!L$15</f>
        <v>11</v>
      </c>
      <c r="D47" s="25">
        <f>sheet1!D$15</f>
        <v>1</v>
      </c>
      <c r="E47" s="26">
        <f>F47-C47-D47</f>
        <v>3</v>
      </c>
      <c r="F47" s="25">
        <f>sheet1!T$15</f>
        <v>15</v>
      </c>
      <c r="G47" s="27">
        <f>F47+(D46/2)</f>
        <v>15.5</v>
      </c>
      <c r="H47" s="28"/>
      <c r="I47" s="29" t="s">
        <v>63</v>
      </c>
      <c r="K47" s="23"/>
    </row>
    <row r="48" spans="1:11" x14ac:dyDescent="0.2">
      <c r="A48" s="24"/>
      <c r="B48" s="8" t="s">
        <v>58</v>
      </c>
      <c r="C48" s="25">
        <f>sheet1!M$15</f>
        <v>31</v>
      </c>
      <c r="D48" s="25">
        <f>sheet1!E$15</f>
        <v>4</v>
      </c>
      <c r="E48" s="26">
        <f>F48-C48-D48</f>
        <v>10</v>
      </c>
      <c r="F48" s="25">
        <f>sheet1!U$15</f>
        <v>45</v>
      </c>
      <c r="G48" s="27">
        <f>C48+D48+E48</f>
        <v>45</v>
      </c>
      <c r="H48" s="28"/>
      <c r="I48" s="31">
        <f>F50-G50</f>
        <v>116402.19385644794</v>
      </c>
      <c r="K48" s="23"/>
    </row>
    <row r="49" spans="1:11" x14ac:dyDescent="0.2">
      <c r="A49" s="24"/>
      <c r="B49" s="8"/>
      <c r="C49" s="8"/>
      <c r="D49" s="8"/>
      <c r="E49" s="32"/>
      <c r="F49" s="33"/>
      <c r="G49" s="34"/>
      <c r="H49" s="28"/>
      <c r="I49" s="29"/>
      <c r="K49" s="23"/>
    </row>
    <row r="50" spans="1:11" x14ac:dyDescent="0.2">
      <c r="A50" s="35" t="s">
        <v>50</v>
      </c>
      <c r="B50" s="36"/>
      <c r="C50" s="10">
        <f>(C45*$K$4)+(C46*$K$6)+(C47*$K$8)+(C48*$K$10)</f>
        <v>15844602.25689644</v>
      </c>
      <c r="D50" s="10">
        <f>(D45*$K$4)+(D46*$K$6)+(D47*$K$8)+(D48*$K$10)</f>
        <v>654120.14737852791</v>
      </c>
      <c r="E50" s="37"/>
      <c r="F50" s="10">
        <f>(F45*$K$4)+(F46*$K$6)+(F47*$K$8)+(F48*$K$10)</f>
        <v>17694238.734437484</v>
      </c>
      <c r="G50" s="38">
        <f>(G45*$K$4)+(G46*$K$6)+(G47*$K$8)+(G48*$K$10)</f>
        <v>17577836.540581036</v>
      </c>
      <c r="H50" s="39"/>
      <c r="I50" s="40"/>
      <c r="K50" s="23"/>
    </row>
    <row r="51" spans="1:11" x14ac:dyDescent="0.2">
      <c r="A51" s="28"/>
      <c r="B51" s="8"/>
      <c r="C51" s="9"/>
      <c r="D51" s="9"/>
      <c r="E51" s="9"/>
      <c r="F51" s="9"/>
      <c r="G51" s="43"/>
      <c r="H51" s="28"/>
      <c r="I51" s="28"/>
      <c r="K51" s="23"/>
    </row>
    <row r="52" spans="1:11" x14ac:dyDescent="0.2">
      <c r="A52" s="16" t="s">
        <v>8</v>
      </c>
      <c r="B52" s="17" t="s">
        <v>45</v>
      </c>
      <c r="C52" s="18">
        <f>sheet1!J$16</f>
        <v>1</v>
      </c>
      <c r="D52" s="18">
        <f>sheet1!B$16</f>
        <v>2</v>
      </c>
      <c r="E52" s="19">
        <f>F52-C52-D52</f>
        <v>0</v>
      </c>
      <c r="F52" s="18">
        <f>sheet1!R$16</f>
        <v>3</v>
      </c>
      <c r="G52" s="20">
        <f>C52+(D52/2)+E52</f>
        <v>2</v>
      </c>
      <c r="H52" s="21"/>
      <c r="I52" s="22" t="s">
        <v>61</v>
      </c>
      <c r="K52" s="23"/>
    </row>
    <row r="53" spans="1:11" x14ac:dyDescent="0.2">
      <c r="A53" s="24"/>
      <c r="B53" s="8" t="s">
        <v>56</v>
      </c>
      <c r="C53" s="25">
        <f>sheet1!K$16</f>
        <v>7</v>
      </c>
      <c r="D53" s="25">
        <f>sheet1!C$16</f>
        <v>5</v>
      </c>
      <c r="E53" s="26">
        <f>F53-C53-D53</f>
        <v>0</v>
      </c>
      <c r="F53" s="25">
        <f>sheet1!S$16</f>
        <v>12</v>
      </c>
      <c r="G53" s="27">
        <f>C53+(D53/2)+(D52/2)+E53</f>
        <v>10.5</v>
      </c>
      <c r="H53" s="28"/>
      <c r="I53" s="29" t="s">
        <v>62</v>
      </c>
      <c r="K53" s="23"/>
    </row>
    <row r="54" spans="1:11" x14ac:dyDescent="0.2">
      <c r="A54" s="24"/>
      <c r="B54" s="8" t="s">
        <v>57</v>
      </c>
      <c r="C54" s="25">
        <f>sheet1!L$16</f>
        <v>18</v>
      </c>
      <c r="D54" s="25">
        <f>sheet1!D$16</f>
        <v>3</v>
      </c>
      <c r="E54" s="26">
        <f>F54-C54-D54</f>
        <v>2</v>
      </c>
      <c r="F54" s="25">
        <f>sheet1!T$16</f>
        <v>23</v>
      </c>
      <c r="G54" s="27">
        <f>F54+(D53/2)</f>
        <v>25.5</v>
      </c>
      <c r="H54" s="28"/>
      <c r="I54" s="29" t="s">
        <v>63</v>
      </c>
      <c r="K54" s="23"/>
    </row>
    <row r="55" spans="1:11" x14ac:dyDescent="0.2">
      <c r="A55" s="24"/>
      <c r="B55" s="8" t="s">
        <v>58</v>
      </c>
      <c r="C55" s="25">
        <f>sheet1!M$16</f>
        <v>11</v>
      </c>
      <c r="D55" s="25">
        <f>sheet1!E$16</f>
        <v>5</v>
      </c>
      <c r="E55" s="26">
        <f>F55-C55-D55</f>
        <v>5</v>
      </c>
      <c r="F55" s="25">
        <f>sheet1!U$16</f>
        <v>21</v>
      </c>
      <c r="G55" s="27">
        <f>C55+D55+E55</f>
        <v>21</v>
      </c>
      <c r="H55" s="28"/>
      <c r="I55" s="31">
        <f>F57-G57</f>
        <v>6752130.9622063115</v>
      </c>
      <c r="K55" s="23"/>
    </row>
    <row r="56" spans="1:11" x14ac:dyDescent="0.2">
      <c r="A56" s="24"/>
      <c r="B56" s="8"/>
      <c r="C56" s="8"/>
      <c r="D56" s="8"/>
      <c r="E56" s="32"/>
      <c r="F56" s="33"/>
      <c r="G56" s="34"/>
      <c r="H56" s="28"/>
      <c r="I56" s="29"/>
      <c r="K56" s="23"/>
    </row>
    <row r="57" spans="1:11" x14ac:dyDescent="0.2">
      <c r="A57" s="35" t="s">
        <v>50</v>
      </c>
      <c r="B57" s="36"/>
      <c r="C57" s="10">
        <f>(C52*$K$4)+(C53*$K$6)+(C54*$K$8)+(C55*$K$10)</f>
        <v>11048011.296354137</v>
      </c>
      <c r="D57" s="10">
        <f>(D52*$K$4)+(D53*$K$6)+(D54*$K$8)+(D55*$K$10)</f>
        <v>15175846.324778903</v>
      </c>
      <c r="E57" s="37"/>
      <c r="F57" s="10">
        <f>(F52*$K$4)+(F53*$K$6)+(F54*$K$8)+(F55*$K$10)</f>
        <v>26705213.592357848</v>
      </c>
      <c r="G57" s="38">
        <f>(G52*$K$4)+(G53*$K$6)+(G54*$K$8)+(G55*$K$10)</f>
        <v>19953082.630151536</v>
      </c>
      <c r="H57" s="39"/>
      <c r="I57" s="40"/>
      <c r="K57" s="23"/>
    </row>
    <row r="58" spans="1:11" x14ac:dyDescent="0.2">
      <c r="A58" s="28"/>
      <c r="B58" s="8"/>
      <c r="C58" s="8"/>
      <c r="D58" s="8"/>
      <c r="E58" s="8"/>
      <c r="F58" s="33"/>
      <c r="G58" s="42"/>
      <c r="H58" s="28"/>
      <c r="I58" s="28"/>
      <c r="K58" s="23"/>
    </row>
    <row r="59" spans="1:11" x14ac:dyDescent="0.2">
      <c r="A59" s="16" t="s">
        <v>9</v>
      </c>
      <c r="B59" s="17" t="s">
        <v>45</v>
      </c>
      <c r="C59" s="18">
        <f>sheet1!J$17</f>
        <v>4</v>
      </c>
      <c r="D59" s="18">
        <f>sheet1!B$17</f>
        <v>1</v>
      </c>
      <c r="E59" s="19">
        <f>F59-C59-D59</f>
        <v>0</v>
      </c>
      <c r="F59" s="18">
        <f>sheet1!R$17</f>
        <v>5</v>
      </c>
      <c r="G59" s="20">
        <f>C59+(D59/2)+E59</f>
        <v>4.5</v>
      </c>
      <c r="H59" s="21"/>
      <c r="I59" s="22" t="s">
        <v>61</v>
      </c>
      <c r="K59" s="23"/>
    </row>
    <row r="60" spans="1:11" x14ac:dyDescent="0.2">
      <c r="A60" s="24"/>
      <c r="B60" s="8" t="s">
        <v>56</v>
      </c>
      <c r="C60" s="25">
        <f>sheet1!K$17</f>
        <v>11</v>
      </c>
      <c r="D60" s="25">
        <f>sheet1!C$17</f>
        <v>10</v>
      </c>
      <c r="E60" s="26">
        <f>F60-C60-D60</f>
        <v>2</v>
      </c>
      <c r="F60" s="25">
        <f>sheet1!S$17</f>
        <v>23</v>
      </c>
      <c r="G60" s="27">
        <f>C60+(D60/2)+(D59/2)+E60</f>
        <v>18.5</v>
      </c>
      <c r="H60" s="28"/>
      <c r="I60" s="29" t="s">
        <v>62</v>
      </c>
      <c r="K60" s="23"/>
    </row>
    <row r="61" spans="1:11" x14ac:dyDescent="0.2">
      <c r="A61" s="24"/>
      <c r="B61" s="8" t="s">
        <v>57</v>
      </c>
      <c r="C61" s="25">
        <f>sheet1!L$17</f>
        <v>60</v>
      </c>
      <c r="D61" s="25">
        <f>sheet1!D$17</f>
        <v>13</v>
      </c>
      <c r="E61" s="26">
        <f>F61-C61-D61</f>
        <v>3</v>
      </c>
      <c r="F61" s="25">
        <f>sheet1!T$17</f>
        <v>76</v>
      </c>
      <c r="G61" s="27">
        <f>F61+(D60/2)</f>
        <v>81</v>
      </c>
      <c r="H61" s="28"/>
      <c r="I61" s="29" t="s">
        <v>63</v>
      </c>
      <c r="K61" s="23"/>
    </row>
    <row r="62" spans="1:11" x14ac:dyDescent="0.2">
      <c r="A62" s="24"/>
      <c r="B62" s="8" t="s">
        <v>58</v>
      </c>
      <c r="C62" s="25">
        <f>sheet1!M$17</f>
        <v>70</v>
      </c>
      <c r="D62" s="25">
        <f>sheet1!E$17</f>
        <v>5</v>
      </c>
      <c r="E62" s="26">
        <f>F62-C62-D62</f>
        <v>8</v>
      </c>
      <c r="F62" s="25">
        <f>sheet1!U$17</f>
        <v>83</v>
      </c>
      <c r="G62" s="27">
        <f>C62+D62+E62</f>
        <v>83</v>
      </c>
      <c r="H62" s="28"/>
      <c r="I62" s="31">
        <f>F64-G64</f>
        <v>4249081.935026519</v>
      </c>
      <c r="K62" s="23"/>
    </row>
    <row r="63" spans="1:11" x14ac:dyDescent="0.2">
      <c r="A63" s="24"/>
      <c r="B63" s="8"/>
      <c r="C63" s="8"/>
      <c r="D63" s="8"/>
      <c r="E63" s="32"/>
      <c r="F63" s="33"/>
      <c r="G63" s="34"/>
      <c r="H63" s="28"/>
      <c r="I63" s="29"/>
      <c r="K63" s="23"/>
    </row>
    <row r="64" spans="1:11" x14ac:dyDescent="0.2">
      <c r="A64" s="35" t="s">
        <v>50</v>
      </c>
      <c r="B64" s="36"/>
      <c r="C64" s="10">
        <f>(C59*$K$4)+(C60*$K$6)+(C61*$K$8)+(C62*$K$10)</f>
        <v>39168669.850116655</v>
      </c>
      <c r="D64" s="10">
        <f>(D59*$K$4)+(D60*$K$6)+(D61*$K$8)+(D62*$K$10)</f>
        <v>11205028.276708838</v>
      </c>
      <c r="E64" s="37"/>
      <c r="F64" s="10">
        <f>(F59*$K$4)+(F60*$K$6)+(F61*$K$8)+(F62*$K$10)</f>
        <v>51772515.878297001</v>
      </c>
      <c r="G64" s="38">
        <f>(G59*$K$4)+(G60*$K$6)+(G61*$K$8)+(G62*$K$10)</f>
        <v>47523433.943270482</v>
      </c>
      <c r="H64" s="39"/>
      <c r="I64" s="40"/>
      <c r="K64" s="23"/>
    </row>
    <row r="65" spans="1:11" x14ac:dyDescent="0.2">
      <c r="A65" s="28"/>
      <c r="B65" s="8"/>
      <c r="C65" s="8"/>
      <c r="D65" s="8"/>
      <c r="E65" s="8"/>
      <c r="F65" s="33"/>
      <c r="G65" s="42"/>
      <c r="H65" s="28"/>
      <c r="I65" s="28"/>
      <c r="K65" s="23"/>
    </row>
    <row r="66" spans="1:11" x14ac:dyDescent="0.2">
      <c r="A66" s="16" t="s">
        <v>10</v>
      </c>
      <c r="B66" s="17" t="s">
        <v>45</v>
      </c>
      <c r="C66" s="18">
        <f>sheet1!J$18</f>
        <v>2</v>
      </c>
      <c r="D66" s="18">
        <f>sheet1!B$18</f>
        <v>4</v>
      </c>
      <c r="E66" s="19">
        <f>F66-C66-D66</f>
        <v>0</v>
      </c>
      <c r="F66" s="18">
        <f>sheet1!R$18</f>
        <v>6</v>
      </c>
      <c r="G66" s="20">
        <f>C66+(D66/2)+E66</f>
        <v>4</v>
      </c>
      <c r="H66" s="21"/>
      <c r="I66" s="22" t="s">
        <v>61</v>
      </c>
      <c r="K66" s="23"/>
    </row>
    <row r="67" spans="1:11" x14ac:dyDescent="0.2">
      <c r="A67" s="24"/>
      <c r="B67" s="8" t="s">
        <v>56</v>
      </c>
      <c r="C67" s="25">
        <f>sheet1!K$18</f>
        <v>29</v>
      </c>
      <c r="D67" s="25">
        <f>sheet1!C$18</f>
        <v>10</v>
      </c>
      <c r="E67" s="26">
        <f>F67-C67-D67</f>
        <v>1</v>
      </c>
      <c r="F67" s="25">
        <f>sheet1!S$18</f>
        <v>40</v>
      </c>
      <c r="G67" s="27">
        <f>C67+(D67/2)+(D66/2)+E67</f>
        <v>37</v>
      </c>
      <c r="H67" s="28"/>
      <c r="I67" s="29" t="s">
        <v>62</v>
      </c>
      <c r="K67" s="23"/>
    </row>
    <row r="68" spans="1:11" x14ac:dyDescent="0.2">
      <c r="A68" s="24"/>
      <c r="B68" s="8" t="s">
        <v>57</v>
      </c>
      <c r="C68" s="25">
        <f>sheet1!L$18</f>
        <v>163</v>
      </c>
      <c r="D68" s="25">
        <f>sheet1!D$18</f>
        <v>31</v>
      </c>
      <c r="E68" s="26">
        <f>F68-C68-D68</f>
        <v>15</v>
      </c>
      <c r="F68" s="25">
        <f>sheet1!T$18</f>
        <v>209</v>
      </c>
      <c r="G68" s="27">
        <f>F68+(D67/2)</f>
        <v>214</v>
      </c>
      <c r="H68" s="28"/>
      <c r="I68" s="29" t="s">
        <v>63</v>
      </c>
      <c r="K68" s="23"/>
    </row>
    <row r="69" spans="1:11" x14ac:dyDescent="0.2">
      <c r="A69" s="24"/>
      <c r="B69" s="8" t="s">
        <v>58</v>
      </c>
      <c r="C69" s="25">
        <f>sheet1!M$18</f>
        <v>310</v>
      </c>
      <c r="D69" s="25">
        <f>sheet1!E$18</f>
        <v>41</v>
      </c>
      <c r="E69" s="26">
        <f>F69-C69-D69</f>
        <v>26</v>
      </c>
      <c r="F69" s="25">
        <f>sheet1!U$18</f>
        <v>377</v>
      </c>
      <c r="G69" s="27">
        <f>C69+D69+E69</f>
        <v>377</v>
      </c>
      <c r="H69" s="28"/>
      <c r="I69" s="31">
        <f>F71-G71</f>
        <v>13504261.924412638</v>
      </c>
      <c r="K69" s="23"/>
    </row>
    <row r="70" spans="1:11" x14ac:dyDescent="0.2">
      <c r="A70" s="24"/>
      <c r="B70" s="8"/>
      <c r="C70" s="8"/>
      <c r="D70" s="8"/>
      <c r="E70" s="32"/>
      <c r="F70" s="33"/>
      <c r="G70" s="34"/>
      <c r="H70" s="28"/>
      <c r="I70" s="29"/>
      <c r="K70" s="23"/>
    </row>
    <row r="71" spans="1:11" x14ac:dyDescent="0.2">
      <c r="A71" s="35" t="s">
        <v>50</v>
      </c>
      <c r="B71" s="36"/>
      <c r="C71" s="10">
        <f>(C66*$K$4)+(C67*$K$6)+(C68*$K$8)+(C69*$K$10)</f>
        <v>55741668.190898284</v>
      </c>
      <c r="D71" s="10">
        <f>(D66*$K$4)+(D67*$K$6)+(D68*$K$8)+(D69*$K$10)</f>
        <v>34477375.625753805</v>
      </c>
      <c r="E71" s="37"/>
      <c r="F71" s="10">
        <f>(F66*$K$4)+(F67*$K$6)+(F68*$K$8)+(F69*$K$10)</f>
        <v>93462133.012334973</v>
      </c>
      <c r="G71" s="38">
        <f>(G66*$K$4)+(G67*$K$6)+(G68*$K$8)+(G69*$K$10)</f>
        <v>79957871.087922335</v>
      </c>
      <c r="H71" s="39"/>
      <c r="I71" s="40"/>
      <c r="K71" s="23"/>
    </row>
    <row r="72" spans="1:11" x14ac:dyDescent="0.2">
      <c r="A72" s="28"/>
      <c r="B72" s="8"/>
      <c r="C72" s="8"/>
      <c r="D72" s="8"/>
      <c r="E72" s="8"/>
      <c r="F72" s="33"/>
      <c r="G72" s="42"/>
      <c r="H72" s="28"/>
      <c r="I72" s="28"/>
      <c r="K72" s="23"/>
    </row>
    <row r="73" spans="1:11" x14ac:dyDescent="0.2">
      <c r="A73" s="16" t="s">
        <v>11</v>
      </c>
      <c r="B73" s="17" t="s">
        <v>45</v>
      </c>
      <c r="C73" s="18">
        <f>sheet1!J$19</f>
        <v>0</v>
      </c>
      <c r="D73" s="18">
        <f>sheet1!B$19</f>
        <v>3</v>
      </c>
      <c r="E73" s="19">
        <f>F73-C73-D73</f>
        <v>0</v>
      </c>
      <c r="F73" s="18">
        <f>sheet1!R$19</f>
        <v>3</v>
      </c>
      <c r="G73" s="20">
        <f>C73+(D73/2)+E73</f>
        <v>1.5</v>
      </c>
      <c r="H73" s="21"/>
      <c r="I73" s="22" t="s">
        <v>61</v>
      </c>
      <c r="K73" s="23"/>
    </row>
    <row r="74" spans="1:11" x14ac:dyDescent="0.2">
      <c r="A74" s="24"/>
      <c r="B74" s="8" t="s">
        <v>56</v>
      </c>
      <c r="C74" s="25">
        <f>sheet1!K$19</f>
        <v>6</v>
      </c>
      <c r="D74" s="25">
        <f>sheet1!C$19</f>
        <v>6</v>
      </c>
      <c r="E74" s="26">
        <f>F74-C74-D74</f>
        <v>0</v>
      </c>
      <c r="F74" s="25">
        <f>sheet1!S$19</f>
        <v>12</v>
      </c>
      <c r="G74" s="27">
        <f>C74+(D74/2)+(D73/2)+E74</f>
        <v>10.5</v>
      </c>
      <c r="H74" s="28"/>
      <c r="I74" s="29" t="s">
        <v>62</v>
      </c>
      <c r="K74" s="23"/>
    </row>
    <row r="75" spans="1:11" x14ac:dyDescent="0.2">
      <c r="A75" s="24"/>
      <c r="B75" s="8" t="s">
        <v>57</v>
      </c>
      <c r="C75" s="25">
        <f>sheet1!L$19</f>
        <v>17</v>
      </c>
      <c r="D75" s="25">
        <f>sheet1!D$19</f>
        <v>2</v>
      </c>
      <c r="E75" s="26">
        <f>F75-C75-D75</f>
        <v>4</v>
      </c>
      <c r="F75" s="25">
        <f>sheet1!T$19</f>
        <v>23</v>
      </c>
      <c r="G75" s="27">
        <f>F75+(D74/2)</f>
        <v>26</v>
      </c>
      <c r="H75" s="28"/>
      <c r="I75" s="29" t="s">
        <v>63</v>
      </c>
      <c r="K75" s="23"/>
    </row>
    <row r="76" spans="1:11" x14ac:dyDescent="0.2">
      <c r="A76" s="24"/>
      <c r="B76" s="8" t="s">
        <v>58</v>
      </c>
      <c r="C76" s="25">
        <f>sheet1!M$19</f>
        <v>19</v>
      </c>
      <c r="D76" s="25">
        <f>sheet1!E$19</f>
        <v>2</v>
      </c>
      <c r="E76" s="26">
        <f>F76-C76-D76</f>
        <v>4</v>
      </c>
      <c r="F76" s="25">
        <f>sheet1!U$19</f>
        <v>25</v>
      </c>
      <c r="G76" s="27">
        <f>C76+D76+E76</f>
        <v>25</v>
      </c>
      <c r="H76" s="28"/>
      <c r="I76" s="31">
        <f>F78-G78</f>
        <v>9953593.1525247991</v>
      </c>
      <c r="K76" s="23"/>
    </row>
    <row r="77" spans="1:11" x14ac:dyDescent="0.2">
      <c r="A77" s="24"/>
      <c r="B77" s="8"/>
      <c r="C77" s="8"/>
      <c r="D77" s="8"/>
      <c r="E77" s="32"/>
      <c r="F77" s="33"/>
      <c r="G77" s="34"/>
      <c r="H77" s="28"/>
      <c r="I77" s="29"/>
      <c r="K77" s="23"/>
    </row>
    <row r="78" spans="1:11" x14ac:dyDescent="0.2">
      <c r="A78" s="35" t="s">
        <v>50</v>
      </c>
      <c r="B78" s="36"/>
      <c r="C78" s="10">
        <f>(C73*$K$4)+(C74*$K$6)+(C75*$K$8)+(C76*$K$10)</f>
        <v>4620871.8503343221</v>
      </c>
      <c r="D78" s="10">
        <f>(D73*$K$4)+(D74*$K$6)+(D75*$K$8)+(D76*$K$10)</f>
        <v>21722031.915165693</v>
      </c>
      <c r="E78" s="37"/>
      <c r="F78" s="10">
        <f>(F73*$K$4)+(F74*$K$6)+(F75*$K$8)+(F76*$K$10)</f>
        <v>26945374.438594561</v>
      </c>
      <c r="G78" s="38">
        <f>(G73*$K$4)+(G74*$K$6)+(G75*$K$8)+(G76*$K$10)</f>
        <v>16991781.286069762</v>
      </c>
      <c r="H78" s="39"/>
      <c r="I78" s="40"/>
      <c r="K78" s="23"/>
    </row>
    <row r="79" spans="1:11" x14ac:dyDescent="0.2">
      <c r="A79" s="28"/>
      <c r="B79" s="8"/>
      <c r="C79" s="8"/>
      <c r="D79" s="8"/>
      <c r="E79" s="8"/>
      <c r="F79" s="33"/>
      <c r="G79" s="42"/>
      <c r="H79" s="28"/>
      <c r="I79" s="28"/>
      <c r="K79" s="23"/>
    </row>
    <row r="80" spans="1:11" x14ac:dyDescent="0.2">
      <c r="A80" s="16" t="s">
        <v>12</v>
      </c>
      <c r="B80" s="17" t="s">
        <v>45</v>
      </c>
      <c r="C80" s="18">
        <f>sheet1!J$20</f>
        <v>0</v>
      </c>
      <c r="D80" s="18">
        <f>sheet1!B$20</f>
        <v>1</v>
      </c>
      <c r="E80" s="19">
        <f>F80-C80-D80</f>
        <v>0</v>
      </c>
      <c r="F80" s="18">
        <f>sheet1!R$20</f>
        <v>1</v>
      </c>
      <c r="G80" s="20">
        <f>C80+(D80/2)+E80</f>
        <v>0.5</v>
      </c>
      <c r="H80" s="21"/>
      <c r="I80" s="22" t="s">
        <v>61</v>
      </c>
      <c r="K80" s="23"/>
    </row>
    <row r="81" spans="1:11" x14ac:dyDescent="0.2">
      <c r="A81" s="24"/>
      <c r="B81" s="8" t="s">
        <v>56</v>
      </c>
      <c r="C81" s="25">
        <f>sheet1!K$20</f>
        <v>1</v>
      </c>
      <c r="D81" s="25">
        <f>sheet1!C$20</f>
        <v>1</v>
      </c>
      <c r="E81" s="26">
        <f>F81-C81-D81</f>
        <v>0</v>
      </c>
      <c r="F81" s="25">
        <f>sheet1!S$20</f>
        <v>2</v>
      </c>
      <c r="G81" s="27">
        <f>C81+(D81/2)+(D80/2)+E81</f>
        <v>2</v>
      </c>
      <c r="H81" s="28"/>
      <c r="I81" s="29" t="s">
        <v>62</v>
      </c>
      <c r="K81" s="23"/>
    </row>
    <row r="82" spans="1:11" x14ac:dyDescent="0.2">
      <c r="A82" s="24"/>
      <c r="B82" s="8" t="s">
        <v>57</v>
      </c>
      <c r="C82" s="25">
        <f>sheet1!L$20</f>
        <v>4</v>
      </c>
      <c r="D82" s="25">
        <f>sheet1!D$20</f>
        <v>2</v>
      </c>
      <c r="E82" s="26">
        <f>F82-C82-D82</f>
        <v>0</v>
      </c>
      <c r="F82" s="25">
        <f>sheet1!T$20</f>
        <v>6</v>
      </c>
      <c r="G82" s="27">
        <f>F82+(D81/2)</f>
        <v>6.5</v>
      </c>
      <c r="H82" s="28"/>
      <c r="I82" s="29" t="s">
        <v>63</v>
      </c>
      <c r="K82" s="23"/>
    </row>
    <row r="83" spans="1:11" x14ac:dyDescent="0.2">
      <c r="A83" s="24"/>
      <c r="B83" s="8" t="s">
        <v>58</v>
      </c>
      <c r="C83" s="25">
        <f>sheet1!M$20</f>
        <v>2</v>
      </c>
      <c r="D83" s="25">
        <f>sheet1!E$20</f>
        <v>0</v>
      </c>
      <c r="E83" s="26">
        <f>F83-C83-D83</f>
        <v>2</v>
      </c>
      <c r="F83" s="25">
        <f>sheet1!U$20</f>
        <v>4</v>
      </c>
      <c r="G83" s="27">
        <f>C83+D83+E83</f>
        <v>4</v>
      </c>
      <c r="H83" s="28"/>
      <c r="I83" s="31">
        <f>F85-G85</f>
        <v>3201462.1903184848</v>
      </c>
      <c r="K83" s="23"/>
    </row>
    <row r="84" spans="1:11" x14ac:dyDescent="0.2">
      <c r="A84" s="24"/>
      <c r="B84" s="8"/>
      <c r="C84" s="8"/>
      <c r="D84" s="8"/>
      <c r="E84" s="32"/>
      <c r="F84" s="33"/>
      <c r="G84" s="34"/>
      <c r="H84" s="28"/>
      <c r="I84" s="29"/>
      <c r="K84" s="23"/>
    </row>
    <row r="85" spans="1:11" x14ac:dyDescent="0.2">
      <c r="A85" s="35" t="s">
        <v>50</v>
      </c>
      <c r="B85" s="36"/>
      <c r="C85" s="10">
        <f>(C80*$K$4)+(C81*$K$6)+(C82*$K$8)+(C83*$K$10)</f>
        <v>805772.09440354747</v>
      </c>
      <c r="D85" s="10">
        <f>(D80*$K$4)+(D81*$K$6)+(D82*$K$8)+(D83*$K$10)</f>
        <v>6998038.5952077014</v>
      </c>
      <c r="E85" s="37"/>
      <c r="F85" s="10">
        <f>(F80*$K$4)+(F81*$K$6)+(F82*$K$8)+(F83*$K$10)</f>
        <v>7923891.1127296062</v>
      </c>
      <c r="G85" s="38">
        <f>(G80*$K$4)+(G81*$K$6)+(G82*$K$8)+(G83*$K$10)</f>
        <v>4722428.9224111214</v>
      </c>
      <c r="H85" s="39"/>
      <c r="I85" s="40"/>
      <c r="K85" s="23"/>
    </row>
    <row r="86" spans="1:11" x14ac:dyDescent="0.2">
      <c r="A86" s="28"/>
      <c r="B86" s="8"/>
      <c r="C86" s="8"/>
      <c r="D86" s="8"/>
      <c r="E86" s="8"/>
      <c r="F86" s="33"/>
      <c r="G86" s="42"/>
      <c r="H86" s="28"/>
      <c r="I86" s="28"/>
      <c r="K86" s="23"/>
    </row>
    <row r="87" spans="1:11" x14ac:dyDescent="0.2">
      <c r="A87" s="16" t="s">
        <v>13</v>
      </c>
      <c r="B87" s="17" t="s">
        <v>45</v>
      </c>
      <c r="C87" s="18">
        <f>sheet1!J$21</f>
        <v>0</v>
      </c>
      <c r="D87" s="18">
        <f>sheet1!B$21</f>
        <v>0</v>
      </c>
      <c r="E87" s="19">
        <f>F87-C87-D87</f>
        <v>0</v>
      </c>
      <c r="F87" s="18">
        <f>sheet1!R$21</f>
        <v>0</v>
      </c>
      <c r="G87" s="20">
        <f>C87+(D87/2)+E87</f>
        <v>0</v>
      </c>
      <c r="H87" s="21"/>
      <c r="I87" s="22" t="s">
        <v>61</v>
      </c>
      <c r="K87" s="23"/>
    </row>
    <row r="88" spans="1:11" x14ac:dyDescent="0.2">
      <c r="A88" s="24"/>
      <c r="B88" s="8" t="s">
        <v>56</v>
      </c>
      <c r="C88" s="25">
        <f>sheet1!K$21</f>
        <v>0</v>
      </c>
      <c r="D88" s="25">
        <f>sheet1!C$21</f>
        <v>0</v>
      </c>
      <c r="E88" s="26">
        <f>F88-C88-D88</f>
        <v>0</v>
      </c>
      <c r="F88" s="25">
        <f>sheet1!S$21</f>
        <v>0</v>
      </c>
      <c r="G88" s="27">
        <f>C88+(D88/2)+(D87/2)+E88</f>
        <v>0</v>
      </c>
      <c r="H88" s="28"/>
      <c r="I88" s="29" t="s">
        <v>62</v>
      </c>
      <c r="K88" s="23"/>
    </row>
    <row r="89" spans="1:11" x14ac:dyDescent="0.2">
      <c r="A89" s="24"/>
      <c r="B89" s="8" t="s">
        <v>57</v>
      </c>
      <c r="C89" s="25">
        <f>sheet1!L$21</f>
        <v>3</v>
      </c>
      <c r="D89" s="25">
        <f>sheet1!D$21</f>
        <v>0</v>
      </c>
      <c r="E89" s="26">
        <f>F89-C89-D89</f>
        <v>0</v>
      </c>
      <c r="F89" s="25">
        <f>sheet1!T$21</f>
        <v>3</v>
      </c>
      <c r="G89" s="27">
        <f>F89+(D88/2)</f>
        <v>3</v>
      </c>
      <c r="H89" s="28"/>
      <c r="I89" s="29" t="s">
        <v>63</v>
      </c>
      <c r="K89" s="23"/>
    </row>
    <row r="90" spans="1:11" x14ac:dyDescent="0.2">
      <c r="A90" s="24"/>
      <c r="B90" s="8" t="s">
        <v>58</v>
      </c>
      <c r="C90" s="25">
        <f>sheet1!M$21</f>
        <v>3</v>
      </c>
      <c r="D90" s="25">
        <f>sheet1!E$21</f>
        <v>0</v>
      </c>
      <c r="E90" s="26">
        <f>F90-C90-D90</f>
        <v>0</v>
      </c>
      <c r="F90" s="25">
        <f>sheet1!U$21</f>
        <v>3</v>
      </c>
      <c r="G90" s="27">
        <f>C90+D90+E90</f>
        <v>3</v>
      </c>
      <c r="H90" s="28"/>
      <c r="I90" s="31">
        <f>F92-G92</f>
        <v>0</v>
      </c>
      <c r="K90" s="23"/>
    </row>
    <row r="91" spans="1:11" x14ac:dyDescent="0.2">
      <c r="A91" s="24"/>
      <c r="B91" s="8"/>
      <c r="C91" s="8"/>
      <c r="D91" s="8"/>
      <c r="E91" s="32"/>
      <c r="F91" s="33"/>
      <c r="G91" s="34"/>
      <c r="H91" s="28"/>
      <c r="I91" s="29"/>
      <c r="K91" s="23"/>
    </row>
    <row r="92" spans="1:11" x14ac:dyDescent="0.2">
      <c r="A92" s="35" t="s">
        <v>50</v>
      </c>
      <c r="B92" s="36"/>
      <c r="C92" s="10">
        <f>(C87*$K$4)+(C88*$K$6)+(C89*$K$8)+(C90*$K$10)</f>
        <v>451853.00482091203</v>
      </c>
      <c r="D92" s="10">
        <f>(D87*$K$4)+(D88*$K$6)+(D89*$K$8)+(D90*$K$10)</f>
        <v>0</v>
      </c>
      <c r="E92" s="37"/>
      <c r="F92" s="10">
        <f>(F87*$K$4)+(F88*$K$6)+(F89*$K$8)+(F90*$K$10)</f>
        <v>451853.00482091203</v>
      </c>
      <c r="G92" s="38">
        <f>(G87*$K$4)+(G88*$K$6)+(G89*$K$8)+(G90*$K$10)</f>
        <v>451853.00482091203</v>
      </c>
      <c r="H92" s="39"/>
      <c r="I92" s="40"/>
      <c r="K92" s="23"/>
    </row>
    <row r="93" spans="1:11" x14ac:dyDescent="0.2">
      <c r="A93" s="28"/>
      <c r="B93" s="8"/>
      <c r="C93" s="8"/>
      <c r="D93" s="8"/>
      <c r="E93" s="8"/>
      <c r="F93" s="33"/>
      <c r="G93" s="42"/>
      <c r="H93" s="28"/>
      <c r="I93" s="28"/>
      <c r="K93" s="23"/>
    </row>
    <row r="94" spans="1:11" x14ac:dyDescent="0.2">
      <c r="A94" s="16" t="s">
        <v>14</v>
      </c>
      <c r="B94" s="17" t="s">
        <v>45</v>
      </c>
      <c r="C94" s="18">
        <f>sheet1!J$22</f>
        <v>9</v>
      </c>
      <c r="D94" s="18">
        <f>sheet1!B$22</f>
        <v>7</v>
      </c>
      <c r="E94" s="19">
        <f>F94-C94-D94</f>
        <v>0</v>
      </c>
      <c r="F94" s="18">
        <f>sheet1!R$22</f>
        <v>16</v>
      </c>
      <c r="G94" s="20">
        <f>C94+(D94/2)+E94</f>
        <v>12.5</v>
      </c>
      <c r="H94" s="21"/>
      <c r="I94" s="22" t="s">
        <v>61</v>
      </c>
      <c r="K94" s="23"/>
    </row>
    <row r="95" spans="1:11" x14ac:dyDescent="0.2">
      <c r="A95" s="24"/>
      <c r="B95" s="8" t="s">
        <v>56</v>
      </c>
      <c r="C95" s="25">
        <f>sheet1!K$22</f>
        <v>108</v>
      </c>
      <c r="D95" s="25">
        <f>sheet1!C$22</f>
        <v>38</v>
      </c>
      <c r="E95" s="26">
        <f>F95-C95-D95</f>
        <v>10</v>
      </c>
      <c r="F95" s="25">
        <f>sheet1!S$22</f>
        <v>156</v>
      </c>
      <c r="G95" s="27">
        <f>C95+(D95/2)+(D94/2)+E95</f>
        <v>140.5</v>
      </c>
      <c r="H95" s="28"/>
      <c r="I95" s="29" t="s">
        <v>62</v>
      </c>
      <c r="K95" s="23"/>
    </row>
    <row r="96" spans="1:11" x14ac:dyDescent="0.2">
      <c r="A96" s="24"/>
      <c r="B96" s="8" t="s">
        <v>57</v>
      </c>
      <c r="C96" s="25">
        <f>sheet1!L$22</f>
        <v>319</v>
      </c>
      <c r="D96" s="25">
        <f>sheet1!D$22</f>
        <v>28</v>
      </c>
      <c r="E96" s="26">
        <f>F96-C96-D96</f>
        <v>18</v>
      </c>
      <c r="F96" s="25">
        <f>sheet1!T$22</f>
        <v>365</v>
      </c>
      <c r="G96" s="27">
        <f>F96+(D95/2)</f>
        <v>384</v>
      </c>
      <c r="H96" s="28"/>
      <c r="I96" s="29" t="s">
        <v>63</v>
      </c>
      <c r="K96" s="23"/>
    </row>
    <row r="97" spans="1:11" x14ac:dyDescent="0.2">
      <c r="A97" s="24"/>
      <c r="B97" s="8" t="s">
        <v>58</v>
      </c>
      <c r="C97" s="25">
        <f>sheet1!M$22</f>
        <v>890</v>
      </c>
      <c r="D97" s="25">
        <f>sheet1!E$22</f>
        <v>78</v>
      </c>
      <c r="E97" s="26">
        <f>F97-C97-D97</f>
        <v>53</v>
      </c>
      <c r="F97" s="25">
        <f>sheet1!U$22</f>
        <v>1021</v>
      </c>
      <c r="G97" s="27">
        <f>C97+D97+E97</f>
        <v>1021</v>
      </c>
      <c r="H97" s="28"/>
      <c r="I97" s="31">
        <f>F99-G99</f>
        <v>26018703.341779292</v>
      </c>
      <c r="K97" s="23"/>
    </row>
    <row r="98" spans="1:11" x14ac:dyDescent="0.2">
      <c r="A98" s="24"/>
      <c r="B98" s="8"/>
      <c r="C98" s="8"/>
      <c r="D98" s="8"/>
      <c r="E98" s="32"/>
      <c r="F98" s="33"/>
      <c r="G98" s="34"/>
      <c r="H98" s="28"/>
      <c r="I98" s="29"/>
      <c r="K98" s="23"/>
    </row>
    <row r="99" spans="1:11" x14ac:dyDescent="0.2">
      <c r="A99" s="35" t="s">
        <v>50</v>
      </c>
      <c r="B99" s="36"/>
      <c r="C99" s="10">
        <f>(C94*$K$4)+(C95*$K$6)+(C96*$K$8)+(C97*$K$10)</f>
        <v>175696752.71389848</v>
      </c>
      <c r="D99" s="10">
        <f>(D94*$K$4)+(D95*$K$6)+(D96*$K$8)+(D97*$K$10)</f>
        <v>64962328.239320271</v>
      </c>
      <c r="E99" s="37"/>
      <c r="F99" s="10">
        <f>(F94*$K$4)+(F95*$K$6)+(F96*$K$8)+(F97*$K$10)</f>
        <v>248705424.830989</v>
      </c>
      <c r="G99" s="38">
        <f>(G94*$K$4)+(G95*$K$6)+(G96*$K$8)+(G97*$K$10)</f>
        <v>222686721.48920971</v>
      </c>
      <c r="H99" s="39"/>
      <c r="I99" s="40"/>
      <c r="K99" s="23"/>
    </row>
    <row r="100" spans="1:11" x14ac:dyDescent="0.2">
      <c r="A100" s="28"/>
      <c r="B100" s="8"/>
      <c r="C100" s="8"/>
      <c r="D100" s="8"/>
      <c r="E100" s="8"/>
      <c r="F100" s="33"/>
      <c r="G100" s="42"/>
      <c r="H100" s="28"/>
      <c r="I100" s="28"/>
      <c r="K100" s="23"/>
    </row>
    <row r="101" spans="1:11" x14ac:dyDescent="0.2">
      <c r="A101" s="16" t="s">
        <v>15</v>
      </c>
      <c r="B101" s="17" t="s">
        <v>45</v>
      </c>
      <c r="C101" s="18">
        <f>sheet1!J$23</f>
        <v>0</v>
      </c>
      <c r="D101" s="18">
        <f>sheet1!B$23</f>
        <v>0</v>
      </c>
      <c r="E101" s="19">
        <f>F101-C101-D101</f>
        <v>0</v>
      </c>
      <c r="F101" s="18">
        <f>sheet1!R$23</f>
        <v>0</v>
      </c>
      <c r="G101" s="20">
        <f>C101+(D101/2)+E101</f>
        <v>0</v>
      </c>
      <c r="H101" s="21"/>
      <c r="I101" s="22" t="s">
        <v>61</v>
      </c>
      <c r="K101" s="23"/>
    </row>
    <row r="102" spans="1:11" x14ac:dyDescent="0.2">
      <c r="A102" s="24"/>
      <c r="B102" s="8" t="s">
        <v>56</v>
      </c>
      <c r="C102" s="25">
        <f>sheet1!K$23</f>
        <v>1</v>
      </c>
      <c r="D102" s="25">
        <f>sheet1!C$23</f>
        <v>1</v>
      </c>
      <c r="E102" s="26">
        <f>F102-C102-D102</f>
        <v>1</v>
      </c>
      <c r="F102" s="25">
        <f>sheet1!S$23</f>
        <v>3</v>
      </c>
      <c r="G102" s="27">
        <f>C102+(D102/2)+(D101/2)+E102</f>
        <v>2.5</v>
      </c>
      <c r="H102" s="28"/>
      <c r="I102" s="29" t="s">
        <v>62</v>
      </c>
      <c r="K102" s="23"/>
    </row>
    <row r="103" spans="1:11" x14ac:dyDescent="0.2">
      <c r="A103" s="24"/>
      <c r="B103" s="8" t="s">
        <v>57</v>
      </c>
      <c r="C103" s="25">
        <f>sheet1!L$23</f>
        <v>8</v>
      </c>
      <c r="D103" s="25">
        <f>sheet1!D$23</f>
        <v>2</v>
      </c>
      <c r="E103" s="26">
        <f>F103-C103-D103</f>
        <v>1</v>
      </c>
      <c r="F103" s="25">
        <f>sheet1!T$23</f>
        <v>11</v>
      </c>
      <c r="G103" s="27">
        <f>F103+(D102/2)</f>
        <v>11.5</v>
      </c>
      <c r="H103" s="28"/>
      <c r="I103" s="29" t="s">
        <v>63</v>
      </c>
      <c r="K103" s="23"/>
    </row>
    <row r="104" spans="1:11" x14ac:dyDescent="0.2">
      <c r="A104" s="24"/>
      <c r="B104" s="8" t="s">
        <v>58</v>
      </c>
      <c r="C104" s="25">
        <f>sheet1!M$23</f>
        <v>30</v>
      </c>
      <c r="D104" s="25">
        <f>sheet1!E$23</f>
        <v>2</v>
      </c>
      <c r="E104" s="26">
        <f>F104-C104-D104</f>
        <v>1</v>
      </c>
      <c r="F104" s="25">
        <f>sheet1!U$23</f>
        <v>33</v>
      </c>
      <c r="G104" s="27">
        <f>C104+D104+E104</f>
        <v>33</v>
      </c>
      <c r="H104" s="28"/>
      <c r="I104" s="31">
        <f>F106-G106</f>
        <v>116402.19385644794</v>
      </c>
      <c r="K104" s="23"/>
    </row>
    <row r="105" spans="1:11" x14ac:dyDescent="0.2">
      <c r="A105" s="24"/>
      <c r="B105" s="8"/>
      <c r="C105" s="8"/>
      <c r="D105" s="8"/>
      <c r="E105" s="32"/>
      <c r="F105" s="33"/>
      <c r="G105" s="34"/>
      <c r="H105" s="28"/>
      <c r="I105" s="29"/>
      <c r="K105" s="23"/>
    </row>
    <row r="106" spans="1:11" x14ac:dyDescent="0.2">
      <c r="A106" s="35" t="s">
        <v>50</v>
      </c>
      <c r="B106" s="36"/>
      <c r="C106" s="10">
        <f>(C101*$K$4)+(C102*$K$6)+(C103*$K$8)+(C104*$K$10)</f>
        <v>2849207.8449183814</v>
      </c>
      <c r="D106" s="10">
        <f>(D101*$K$4)+(D102*$K$6)+(D103*$K$8)+(D104*$K$10)</f>
        <v>624617.18097462971</v>
      </c>
      <c r="E106" s="37"/>
      <c r="F106" s="10">
        <f>(F101*$K$4)+(F102*$K$6)+(F103*$K$8)+(F104*$K$10)</f>
        <v>3947824.5385940033</v>
      </c>
      <c r="G106" s="38">
        <f>(G101*$K$4)+(G102*$K$6)+(G103*$K$8)+(G104*$K$10)</f>
        <v>3831422.3447375554</v>
      </c>
      <c r="H106" s="39"/>
      <c r="I106" s="40"/>
      <c r="K106" s="23"/>
    </row>
    <row r="107" spans="1:11" x14ac:dyDescent="0.2">
      <c r="A107" s="28"/>
      <c r="B107" s="8"/>
      <c r="C107" s="8"/>
      <c r="D107" s="8"/>
      <c r="E107" s="8"/>
      <c r="F107" s="33"/>
      <c r="G107" s="42"/>
      <c r="H107" s="28"/>
      <c r="I107" s="28"/>
      <c r="K107" s="23"/>
    </row>
    <row r="108" spans="1:11" x14ac:dyDescent="0.2">
      <c r="A108" s="16" t="s">
        <v>16</v>
      </c>
      <c r="B108" s="17" t="s">
        <v>45</v>
      </c>
      <c r="C108" s="18">
        <f>sheet1!J$24</f>
        <v>2</v>
      </c>
      <c r="D108" s="18">
        <f>sheet1!B$24</f>
        <v>2</v>
      </c>
      <c r="E108" s="19">
        <f>F108-C108-D108</f>
        <v>0</v>
      </c>
      <c r="F108" s="18">
        <f>sheet1!R$24</f>
        <v>4</v>
      </c>
      <c r="G108" s="20">
        <f>C108+(D108/2)+E108</f>
        <v>3</v>
      </c>
      <c r="H108" s="21"/>
      <c r="I108" s="22" t="s">
        <v>61</v>
      </c>
      <c r="K108" s="23"/>
    </row>
    <row r="109" spans="1:11" x14ac:dyDescent="0.2">
      <c r="A109" s="24"/>
      <c r="B109" s="8" t="s">
        <v>56</v>
      </c>
      <c r="C109" s="25">
        <f>sheet1!K$24</f>
        <v>6</v>
      </c>
      <c r="D109" s="25">
        <f>sheet1!C$24</f>
        <v>7</v>
      </c>
      <c r="E109" s="26">
        <f>F109-C109-D109</f>
        <v>1</v>
      </c>
      <c r="F109" s="25">
        <f>sheet1!S$24</f>
        <v>14</v>
      </c>
      <c r="G109" s="27">
        <f>C109+(D109/2)+(D108/2)+E109</f>
        <v>11.5</v>
      </c>
      <c r="H109" s="28"/>
      <c r="I109" s="29" t="s">
        <v>62</v>
      </c>
      <c r="K109" s="23"/>
    </row>
    <row r="110" spans="1:11" x14ac:dyDescent="0.2">
      <c r="A110" s="24"/>
      <c r="B110" s="8" t="s">
        <v>57</v>
      </c>
      <c r="C110" s="25">
        <f>sheet1!L$24</f>
        <v>58</v>
      </c>
      <c r="D110" s="25">
        <f>sheet1!D$24</f>
        <v>10</v>
      </c>
      <c r="E110" s="26">
        <f>F110-C110-D110</f>
        <v>1</v>
      </c>
      <c r="F110" s="25">
        <f>sheet1!T$24</f>
        <v>69</v>
      </c>
      <c r="G110" s="27">
        <f>F110+(D109/2)</f>
        <v>72.5</v>
      </c>
      <c r="H110" s="28"/>
      <c r="I110" s="29" t="s">
        <v>63</v>
      </c>
      <c r="K110" s="23"/>
    </row>
    <row r="111" spans="1:11" x14ac:dyDescent="0.2">
      <c r="A111" s="24"/>
      <c r="B111" s="8" t="s">
        <v>58</v>
      </c>
      <c r="C111" s="25">
        <f>sheet1!M$24</f>
        <v>83</v>
      </c>
      <c r="D111" s="25">
        <f>sheet1!E$24</f>
        <v>14</v>
      </c>
      <c r="E111" s="26">
        <f>F111-C111-D111</f>
        <v>10</v>
      </c>
      <c r="F111" s="25">
        <f>sheet1!U$24</f>
        <v>107</v>
      </c>
      <c r="G111" s="27">
        <f>C111+D111+E111</f>
        <v>107</v>
      </c>
      <c r="H111" s="28"/>
      <c r="I111" s="31">
        <f>F113-G113</f>
        <v>6984935.3499192148</v>
      </c>
      <c r="K111" s="23"/>
    </row>
    <row r="112" spans="1:11" x14ac:dyDescent="0.2">
      <c r="A112" s="24"/>
      <c r="B112" s="8"/>
      <c r="C112" s="8"/>
      <c r="D112" s="8"/>
      <c r="E112" s="32"/>
      <c r="F112" s="33"/>
      <c r="G112" s="34"/>
      <c r="H112" s="28"/>
      <c r="I112" s="29"/>
      <c r="K112" s="23"/>
    </row>
    <row r="113" spans="1:11" x14ac:dyDescent="0.2">
      <c r="A113" s="35" t="s">
        <v>50</v>
      </c>
      <c r="B113" s="36"/>
      <c r="C113" s="10">
        <f>(C108*$K$4)+(C109*$K$6)+(C110*$K$8)+(C111*$K$10)</f>
        <v>25164124.790117417</v>
      </c>
      <c r="D113" s="10">
        <f>(D108*$K$4)+(D109*$K$6)+(D110*$K$8)+(D111*$K$10)</f>
        <v>16997014.114667431</v>
      </c>
      <c r="E113" s="37"/>
      <c r="F113" s="10">
        <f>(F108*$K$4)+(F109*$K$6)+(F110*$K$8)+(F111*$K$10)</f>
        <v>43175500.321518451</v>
      </c>
      <c r="G113" s="38">
        <f>(G108*$K$4)+(G109*$K$6)+(G110*$K$8)+(G111*$K$10)</f>
        <v>36190564.971599236</v>
      </c>
      <c r="H113" s="39"/>
      <c r="I113" s="40"/>
      <c r="K113" s="23"/>
    </row>
    <row r="114" spans="1:11" x14ac:dyDescent="0.2">
      <c r="A114" s="28"/>
      <c r="B114" s="8"/>
      <c r="C114" s="8"/>
      <c r="D114" s="8"/>
      <c r="E114" s="8"/>
      <c r="F114" s="33"/>
      <c r="G114" s="42"/>
      <c r="H114" s="28"/>
      <c r="I114" s="28"/>
      <c r="K114" s="23"/>
    </row>
    <row r="115" spans="1:11" x14ac:dyDescent="0.2">
      <c r="A115" s="16" t="s">
        <v>17</v>
      </c>
      <c r="B115" s="17" t="s">
        <v>45</v>
      </c>
      <c r="C115" s="18">
        <f>sheet1!J$25</f>
        <v>0</v>
      </c>
      <c r="D115" s="18">
        <f>sheet1!B$25</f>
        <v>0</v>
      </c>
      <c r="E115" s="19">
        <f>F115-C115-D115</f>
        <v>0</v>
      </c>
      <c r="F115" s="18">
        <f>sheet1!R$25</f>
        <v>0</v>
      </c>
      <c r="G115" s="20">
        <f>C115+(D115/2)+E115</f>
        <v>0</v>
      </c>
      <c r="H115" s="21"/>
      <c r="I115" s="22" t="s">
        <v>61</v>
      </c>
      <c r="K115" s="23"/>
    </row>
    <row r="116" spans="1:11" x14ac:dyDescent="0.2">
      <c r="A116" s="24"/>
      <c r="B116" s="8" t="s">
        <v>56</v>
      </c>
      <c r="C116" s="25">
        <f>sheet1!K$25</f>
        <v>0</v>
      </c>
      <c r="D116" s="25">
        <f>sheet1!C$25</f>
        <v>0</v>
      </c>
      <c r="E116" s="26">
        <f>F116-C116-D116</f>
        <v>0</v>
      </c>
      <c r="F116" s="25">
        <f>sheet1!S$25</f>
        <v>0</v>
      </c>
      <c r="G116" s="27">
        <f>C116+(D116/2)+(D115/2)+E116</f>
        <v>0</v>
      </c>
      <c r="H116" s="28"/>
      <c r="I116" s="29" t="s">
        <v>62</v>
      </c>
      <c r="K116" s="23"/>
    </row>
    <row r="117" spans="1:11" x14ac:dyDescent="0.2">
      <c r="A117" s="24"/>
      <c r="B117" s="8" t="s">
        <v>57</v>
      </c>
      <c r="C117" s="25">
        <f>sheet1!L$25</f>
        <v>1</v>
      </c>
      <c r="D117" s="25">
        <f>sheet1!D$25</f>
        <v>2</v>
      </c>
      <c r="E117" s="26">
        <f>F117-C117-D117</f>
        <v>0</v>
      </c>
      <c r="F117" s="25">
        <f>sheet1!T$25</f>
        <v>3</v>
      </c>
      <c r="G117" s="27">
        <f>F117+(D116/2)</f>
        <v>3</v>
      </c>
      <c r="H117" s="28"/>
      <c r="I117" s="29" t="s">
        <v>63</v>
      </c>
      <c r="K117" s="23"/>
    </row>
    <row r="118" spans="1:11" x14ac:dyDescent="0.2">
      <c r="A118" s="24"/>
      <c r="B118" s="8" t="s">
        <v>58</v>
      </c>
      <c r="C118" s="25">
        <f>sheet1!M$25</f>
        <v>3</v>
      </c>
      <c r="D118" s="25">
        <f>sheet1!E$25</f>
        <v>1</v>
      </c>
      <c r="E118" s="26">
        <f>F118-C118-D118</f>
        <v>0</v>
      </c>
      <c r="F118" s="25">
        <f>sheet1!U$25</f>
        <v>4</v>
      </c>
      <c r="G118" s="27">
        <f>C118+D118+E118</f>
        <v>4</v>
      </c>
      <c r="H118" s="28"/>
      <c r="I118" s="31">
        <f>F120-G120</f>
        <v>0</v>
      </c>
      <c r="K118" s="23"/>
    </row>
    <row r="119" spans="1:11" x14ac:dyDescent="0.2">
      <c r="A119" s="24"/>
      <c r="B119" s="8"/>
      <c r="C119" s="8"/>
      <c r="D119" s="8"/>
      <c r="E119" s="32"/>
      <c r="F119" s="33"/>
      <c r="G119" s="34"/>
      <c r="H119" s="28"/>
      <c r="I119" s="29"/>
      <c r="K119" s="23"/>
    </row>
    <row r="120" spans="1:11" x14ac:dyDescent="0.2">
      <c r="A120" s="35" t="s">
        <v>50</v>
      </c>
      <c r="B120" s="36"/>
      <c r="C120" s="10">
        <f>(C115*$K$4)+(C116*$K$6)+(C117*$K$8)+(C118*$K$10)</f>
        <v>270698.09139199439</v>
      </c>
      <c r="D120" s="10">
        <f>(D115*$K$4)+(D116*$K$6)+(D117*$K$8)+(D118*$K$10)</f>
        <v>241195.12498809615</v>
      </c>
      <c r="E120" s="37"/>
      <c r="F120" s="10">
        <f>(F115*$K$4)+(F116*$K$6)+(F117*$K$8)+(F118*$K$10)</f>
        <v>511893.21638009057</v>
      </c>
      <c r="G120" s="38">
        <f>(G115*$K$4)+(G116*$K$6)+(G117*$K$8)+(G118*$K$10)</f>
        <v>511893.21638009057</v>
      </c>
      <c r="H120" s="39"/>
      <c r="I120" s="40"/>
      <c r="K120" s="23"/>
    </row>
    <row r="121" spans="1:11" x14ac:dyDescent="0.2">
      <c r="A121" s="28"/>
      <c r="B121" s="8"/>
      <c r="C121" s="8"/>
      <c r="D121" s="8"/>
      <c r="E121" s="8"/>
      <c r="F121" s="33"/>
      <c r="G121" s="42"/>
      <c r="H121" s="28"/>
      <c r="I121" s="28"/>
      <c r="K121" s="23"/>
    </row>
    <row r="122" spans="1:11" x14ac:dyDescent="0.2">
      <c r="A122" s="16" t="s">
        <v>18</v>
      </c>
      <c r="B122" s="17" t="s">
        <v>45</v>
      </c>
      <c r="C122" s="18">
        <f>sheet1!J$26</f>
        <v>0</v>
      </c>
      <c r="D122" s="18">
        <f>sheet1!B$26</f>
        <v>0</v>
      </c>
      <c r="E122" s="19">
        <f>F122-C122-D122</f>
        <v>0</v>
      </c>
      <c r="F122" s="18">
        <f>sheet1!R$26</f>
        <v>0</v>
      </c>
      <c r="G122" s="20">
        <f>C122+(D122/2)+E122</f>
        <v>0</v>
      </c>
      <c r="H122" s="21"/>
      <c r="I122" s="22" t="s">
        <v>61</v>
      </c>
      <c r="K122" s="23"/>
    </row>
    <row r="123" spans="1:11" x14ac:dyDescent="0.2">
      <c r="A123" s="24"/>
      <c r="B123" s="8" t="s">
        <v>56</v>
      </c>
      <c r="C123" s="25">
        <f>sheet1!K$26</f>
        <v>6</v>
      </c>
      <c r="D123" s="25">
        <f>sheet1!C$26</f>
        <v>1</v>
      </c>
      <c r="E123" s="26">
        <f>F123-C123-D123</f>
        <v>1</v>
      </c>
      <c r="F123" s="25">
        <f>sheet1!S$26</f>
        <v>8</v>
      </c>
      <c r="G123" s="27">
        <f>C123+(D123/2)+(D122/2)+E123</f>
        <v>7.5</v>
      </c>
      <c r="H123" s="28"/>
      <c r="I123" s="29" t="s">
        <v>62</v>
      </c>
      <c r="K123" s="23"/>
    </row>
    <row r="124" spans="1:11" x14ac:dyDescent="0.2">
      <c r="A124" s="24"/>
      <c r="B124" s="8" t="s">
        <v>57</v>
      </c>
      <c r="C124" s="25">
        <f>sheet1!L$26</f>
        <v>11</v>
      </c>
      <c r="D124" s="25">
        <f>sheet1!D$26</f>
        <v>1</v>
      </c>
      <c r="E124" s="26">
        <f>F124-C124-D124</f>
        <v>3</v>
      </c>
      <c r="F124" s="25">
        <f>sheet1!T$26</f>
        <v>15</v>
      </c>
      <c r="G124" s="27">
        <f>F124+(D123/2)</f>
        <v>15.5</v>
      </c>
      <c r="H124" s="28"/>
      <c r="I124" s="29" t="s">
        <v>63</v>
      </c>
      <c r="K124" s="23"/>
    </row>
    <row r="125" spans="1:11" x14ac:dyDescent="0.2">
      <c r="A125" s="24"/>
      <c r="B125" s="8" t="s">
        <v>58</v>
      </c>
      <c r="C125" s="25">
        <f>sheet1!M$26</f>
        <v>12</v>
      </c>
      <c r="D125" s="25">
        <f>sheet1!E$26</f>
        <v>3</v>
      </c>
      <c r="E125" s="26">
        <f>F125-C125-D125</f>
        <v>2</v>
      </c>
      <c r="F125" s="25">
        <f>sheet1!U$26</f>
        <v>17</v>
      </c>
      <c r="G125" s="27">
        <f>C125+D125+E125</f>
        <v>17</v>
      </c>
      <c r="H125" s="28"/>
      <c r="I125" s="31">
        <f>F127-G127</f>
        <v>116402.19385644794</v>
      </c>
      <c r="K125" s="23"/>
    </row>
    <row r="126" spans="1:11" x14ac:dyDescent="0.2">
      <c r="A126" s="24"/>
      <c r="B126" s="8"/>
      <c r="C126" s="8"/>
      <c r="D126" s="8"/>
      <c r="E126" s="32"/>
      <c r="F126" s="33"/>
      <c r="G126" s="34"/>
      <c r="H126" s="28"/>
      <c r="I126" s="29"/>
      <c r="K126" s="23"/>
    </row>
    <row r="127" spans="1:11" x14ac:dyDescent="0.2">
      <c r="A127" s="35" t="s">
        <v>50</v>
      </c>
      <c r="B127" s="36"/>
      <c r="C127" s="10">
        <f>(C122*$K$4)+(C123*$K$6)+(C124*$K$8)+(C125*$K$10)</f>
        <v>3657125.6291333195</v>
      </c>
      <c r="D127" s="10">
        <f>(D122*$K$4)+(D123*$K$6)+(D124*$K$8)+(D125*$K$10)</f>
        <v>594079.93581934948</v>
      </c>
      <c r="E127" s="37"/>
      <c r="F127" s="10">
        <f>(F122*$K$4)+(F123*$K$6)+(F124*$K$8)+(F125*$K$10)</f>
        <v>4966400.2026417572</v>
      </c>
      <c r="G127" s="38">
        <f>(G122*$K$4)+(G123*$K$6)+(G124*$K$8)+(G125*$K$10)</f>
        <v>4849998.0087853093</v>
      </c>
      <c r="H127" s="39"/>
      <c r="I127" s="40"/>
      <c r="K127" s="23"/>
    </row>
    <row r="128" spans="1:11" x14ac:dyDescent="0.2">
      <c r="A128" s="28"/>
      <c r="B128" s="8"/>
      <c r="C128" s="8"/>
      <c r="D128" s="8"/>
      <c r="E128" s="8"/>
      <c r="F128" s="33"/>
      <c r="G128" s="42"/>
      <c r="H128" s="28"/>
      <c r="I128" s="28"/>
      <c r="K128" s="23"/>
    </row>
    <row r="129" spans="1:11" x14ac:dyDescent="0.2">
      <c r="A129" s="16" t="s">
        <v>19</v>
      </c>
      <c r="B129" s="17" t="s">
        <v>45</v>
      </c>
      <c r="C129" s="18">
        <f>sheet1!J$27</f>
        <v>1</v>
      </c>
      <c r="D129" s="18">
        <f>sheet1!B$27</f>
        <v>0</v>
      </c>
      <c r="E129" s="19">
        <f>F129-C129-D129</f>
        <v>0</v>
      </c>
      <c r="F129" s="18">
        <f>sheet1!R$27</f>
        <v>1</v>
      </c>
      <c r="G129" s="20">
        <f>C129+(D129/2)+E129</f>
        <v>1</v>
      </c>
      <c r="H129" s="21"/>
      <c r="I129" s="22" t="s">
        <v>61</v>
      </c>
      <c r="K129" s="23"/>
    </row>
    <row r="130" spans="1:11" x14ac:dyDescent="0.2">
      <c r="A130" s="24"/>
      <c r="B130" s="8" t="s">
        <v>56</v>
      </c>
      <c r="C130" s="25">
        <f>sheet1!K$27</f>
        <v>1</v>
      </c>
      <c r="D130" s="25">
        <f>sheet1!C$27</f>
        <v>2</v>
      </c>
      <c r="E130" s="26">
        <f>F130-C130-D130</f>
        <v>2</v>
      </c>
      <c r="F130" s="25">
        <f>sheet1!S$27</f>
        <v>5</v>
      </c>
      <c r="G130" s="27">
        <f>C130+(D130/2)+(D129/2)+E130</f>
        <v>4</v>
      </c>
      <c r="H130" s="28"/>
      <c r="I130" s="29" t="s">
        <v>62</v>
      </c>
      <c r="K130" s="23"/>
    </row>
    <row r="131" spans="1:11" x14ac:dyDescent="0.2">
      <c r="A131" s="24"/>
      <c r="B131" s="8" t="s">
        <v>57</v>
      </c>
      <c r="C131" s="25">
        <f>sheet1!L$27</f>
        <v>8</v>
      </c>
      <c r="D131" s="25">
        <f>sheet1!D$27</f>
        <v>3</v>
      </c>
      <c r="E131" s="26">
        <f>F131-C131-D131</f>
        <v>0</v>
      </c>
      <c r="F131" s="25">
        <f>sheet1!T$27</f>
        <v>11</v>
      </c>
      <c r="G131" s="27">
        <f>F131+(D130/2)</f>
        <v>12</v>
      </c>
      <c r="H131" s="28"/>
      <c r="I131" s="29" t="s">
        <v>63</v>
      </c>
      <c r="K131" s="23"/>
    </row>
    <row r="132" spans="1:11" x14ac:dyDescent="0.2">
      <c r="A132" s="24"/>
      <c r="B132" s="8" t="s">
        <v>58</v>
      </c>
      <c r="C132" s="25">
        <f>sheet1!M$27</f>
        <v>4</v>
      </c>
      <c r="D132" s="25">
        <f>sheet1!E$27</f>
        <v>1</v>
      </c>
      <c r="E132" s="26">
        <f>F132-C132-D132</f>
        <v>1</v>
      </c>
      <c r="F132" s="25">
        <f>sheet1!U$27</f>
        <v>6</v>
      </c>
      <c r="G132" s="27">
        <f>C132+D132+E132</f>
        <v>6</v>
      </c>
      <c r="H132" s="28"/>
      <c r="I132" s="31">
        <f>F134-G134</f>
        <v>232804.38771289587</v>
      </c>
      <c r="K132" s="23"/>
    </row>
    <row r="133" spans="1:11" x14ac:dyDescent="0.2">
      <c r="A133" s="24"/>
      <c r="B133" s="8"/>
      <c r="C133" s="8"/>
      <c r="D133" s="8"/>
      <c r="E133" s="32"/>
      <c r="F133" s="33"/>
      <c r="G133" s="34"/>
      <c r="H133" s="28"/>
      <c r="I133" s="29"/>
      <c r="K133" s="23"/>
    </row>
    <row r="134" spans="1:11" x14ac:dyDescent="0.2">
      <c r="A134" s="35" t="s">
        <v>50</v>
      </c>
      <c r="B134" s="36"/>
      <c r="C134" s="10">
        <f>(C129*$K$4)+(C130*$K$6)+(C131*$K$8)+(C132*$K$10)</f>
        <v>7781664.1817311691</v>
      </c>
      <c r="D134" s="10">
        <f>(D129*$K$4)+(D130*$K$6)+(D131*$K$8)+(D132*$K$10)</f>
        <v>978536.27055726503</v>
      </c>
      <c r="E134" s="37"/>
      <c r="F134" s="10">
        <f>(F129*$K$4)+(F130*$K$6)+(F131*$K$8)+(F132*$K$10)</f>
        <v>9467004.3527023233</v>
      </c>
      <c r="G134" s="38">
        <f>(G129*$K$4)+(G130*$K$6)+(G131*$K$8)+(G132*$K$10)</f>
        <v>9234199.9649894275</v>
      </c>
      <c r="H134" s="39"/>
      <c r="I134" s="40"/>
      <c r="K134" s="23"/>
    </row>
    <row r="135" spans="1:11" x14ac:dyDescent="0.2">
      <c r="A135" s="28"/>
      <c r="B135" s="8"/>
      <c r="C135" s="8"/>
      <c r="D135" s="8"/>
      <c r="E135" s="8"/>
      <c r="F135" s="33"/>
      <c r="G135" s="42"/>
      <c r="H135" s="28"/>
      <c r="I135" s="28"/>
      <c r="K135" s="23"/>
    </row>
    <row r="136" spans="1:11" x14ac:dyDescent="0.2">
      <c r="A136" s="16" t="s">
        <v>20</v>
      </c>
      <c r="B136" s="17" t="s">
        <v>45</v>
      </c>
      <c r="C136" s="18">
        <f>sheet1!J$28</f>
        <v>1</v>
      </c>
      <c r="D136" s="18">
        <f>sheet1!B$28</f>
        <v>1</v>
      </c>
      <c r="E136" s="19">
        <f>F136-C136-D136</f>
        <v>0</v>
      </c>
      <c r="F136" s="18">
        <f>sheet1!R$28</f>
        <v>2</v>
      </c>
      <c r="G136" s="20">
        <f>C136+(D136/2)+E136</f>
        <v>1.5</v>
      </c>
      <c r="H136" s="21"/>
      <c r="I136" s="22" t="s">
        <v>61</v>
      </c>
      <c r="K136" s="23"/>
    </row>
    <row r="137" spans="1:11" x14ac:dyDescent="0.2">
      <c r="A137" s="24"/>
      <c r="B137" s="8" t="s">
        <v>56</v>
      </c>
      <c r="C137" s="25">
        <f>sheet1!K$28</f>
        <v>15</v>
      </c>
      <c r="D137" s="25">
        <f>sheet1!C$28</f>
        <v>2</v>
      </c>
      <c r="E137" s="26">
        <f>F137-C137-D137</f>
        <v>3</v>
      </c>
      <c r="F137" s="25">
        <f>sheet1!S$28</f>
        <v>20</v>
      </c>
      <c r="G137" s="27">
        <f>C137+(D137/2)+(D136/2)+E137</f>
        <v>19.5</v>
      </c>
      <c r="H137" s="28"/>
      <c r="I137" s="29" t="s">
        <v>62</v>
      </c>
      <c r="K137" s="23"/>
    </row>
    <row r="138" spans="1:11" x14ac:dyDescent="0.2">
      <c r="A138" s="24"/>
      <c r="B138" s="8" t="s">
        <v>57</v>
      </c>
      <c r="C138" s="25">
        <f>sheet1!L$28</f>
        <v>36</v>
      </c>
      <c r="D138" s="25">
        <f>sheet1!D$28</f>
        <v>5</v>
      </c>
      <c r="E138" s="26">
        <f>F138-C138-D138</f>
        <v>2</v>
      </c>
      <c r="F138" s="25">
        <f>sheet1!T$28</f>
        <v>43</v>
      </c>
      <c r="G138" s="27">
        <f>F138+(D137/2)</f>
        <v>44</v>
      </c>
      <c r="H138" s="28"/>
      <c r="I138" s="29" t="s">
        <v>63</v>
      </c>
      <c r="K138" s="23"/>
    </row>
    <row r="139" spans="1:11" x14ac:dyDescent="0.2">
      <c r="A139" s="24"/>
      <c r="B139" s="8" t="s">
        <v>58</v>
      </c>
      <c r="C139" s="25">
        <f>sheet1!M$28</f>
        <v>102</v>
      </c>
      <c r="D139" s="25">
        <f>sheet1!E$28</f>
        <v>15</v>
      </c>
      <c r="E139" s="26">
        <f>F139-C139-D139</f>
        <v>5</v>
      </c>
      <c r="F139" s="25">
        <f>sheet1!U$28</f>
        <v>122</v>
      </c>
      <c r="G139" s="27">
        <f>C139+D139+E139</f>
        <v>122</v>
      </c>
      <c r="H139" s="28"/>
      <c r="I139" s="31">
        <f>F141-G141</f>
        <v>3317864.3841749355</v>
      </c>
      <c r="K139" s="23"/>
    </row>
    <row r="140" spans="1:11" x14ac:dyDescent="0.2">
      <c r="A140" s="24"/>
      <c r="B140" s="8"/>
      <c r="C140" s="8"/>
      <c r="D140" s="8"/>
      <c r="E140" s="32"/>
      <c r="F140" s="33"/>
      <c r="G140" s="34"/>
      <c r="H140" s="28"/>
      <c r="I140" s="29"/>
      <c r="K140" s="23"/>
    </row>
    <row r="141" spans="1:11" x14ac:dyDescent="0.2">
      <c r="A141" s="35" t="s">
        <v>50</v>
      </c>
      <c r="B141" s="36"/>
      <c r="C141" s="10">
        <f>(C136*$K$4)+(C137*$K$6)+(C138*$K$8)+(C139*$K$10)</f>
        <v>20729119.524518482</v>
      </c>
      <c r="D141" s="10">
        <f>(D136*$K$4)+(D137*$K$6)+(D138*$K$8)+(D139*$K$10)</f>
        <v>8493755.9831661116</v>
      </c>
      <c r="E141" s="37"/>
      <c r="F141" s="10">
        <f>(F136*$K$4)+(F137*$K$6)+(F138*$K$8)+(F139*$K$10)</f>
        <v>30674377.012191471</v>
      </c>
      <c r="G141" s="38">
        <f>(G136*$K$4)+(G137*$K$6)+(G138*$K$8)+(G139*$K$10)</f>
        <v>27356512.628016535</v>
      </c>
      <c r="H141" s="39"/>
      <c r="I141" s="40"/>
      <c r="K141" s="23"/>
    </row>
    <row r="142" spans="1:11" x14ac:dyDescent="0.2">
      <c r="A142" s="28"/>
      <c r="B142" s="8"/>
      <c r="C142" s="8"/>
      <c r="D142" s="8"/>
      <c r="E142" s="8"/>
      <c r="F142" s="33"/>
      <c r="G142" s="42"/>
      <c r="H142" s="28"/>
      <c r="I142" s="28"/>
      <c r="K142" s="23"/>
    </row>
    <row r="143" spans="1:11" x14ac:dyDescent="0.2">
      <c r="A143" s="16" t="s">
        <v>21</v>
      </c>
      <c r="B143" s="17" t="s">
        <v>45</v>
      </c>
      <c r="C143" s="18">
        <f>sheet1!J$29</f>
        <v>2</v>
      </c>
      <c r="D143" s="18">
        <f>sheet1!B$29</f>
        <v>3</v>
      </c>
      <c r="E143" s="19">
        <f>F143-C143-D143</f>
        <v>0</v>
      </c>
      <c r="F143" s="18">
        <f>sheet1!R$29</f>
        <v>5</v>
      </c>
      <c r="G143" s="20">
        <f>C143+(D143/2)+E143</f>
        <v>3.5</v>
      </c>
      <c r="H143" s="21"/>
      <c r="I143" s="22" t="s">
        <v>61</v>
      </c>
      <c r="K143" s="23"/>
    </row>
    <row r="144" spans="1:11" x14ac:dyDescent="0.2">
      <c r="A144" s="24"/>
      <c r="B144" s="8" t="s">
        <v>56</v>
      </c>
      <c r="C144" s="25">
        <f>sheet1!K$29</f>
        <v>6</v>
      </c>
      <c r="D144" s="25">
        <f>sheet1!C$29</f>
        <v>2</v>
      </c>
      <c r="E144" s="26">
        <f>F144-C144-D144</f>
        <v>0</v>
      </c>
      <c r="F144" s="25">
        <f>sheet1!S$29</f>
        <v>8</v>
      </c>
      <c r="G144" s="27">
        <f>C144+(D144/2)+(D143/2)+E144</f>
        <v>8.5</v>
      </c>
      <c r="H144" s="28"/>
      <c r="I144" s="29" t="s">
        <v>62</v>
      </c>
      <c r="K144" s="23"/>
    </row>
    <row r="145" spans="1:11" x14ac:dyDescent="0.2">
      <c r="A145" s="24"/>
      <c r="B145" s="8" t="s">
        <v>57</v>
      </c>
      <c r="C145" s="25">
        <f>sheet1!L$29</f>
        <v>7</v>
      </c>
      <c r="D145" s="25">
        <f>sheet1!D$29</f>
        <v>8</v>
      </c>
      <c r="E145" s="26">
        <f>F145-C145-D145</f>
        <v>0</v>
      </c>
      <c r="F145" s="25">
        <f>sheet1!T$29</f>
        <v>15</v>
      </c>
      <c r="G145" s="27">
        <f>F145+(D144/2)</f>
        <v>16</v>
      </c>
      <c r="H145" s="28"/>
      <c r="I145" s="29" t="s">
        <v>63</v>
      </c>
      <c r="K145" s="23"/>
    </row>
    <row r="146" spans="1:11" x14ac:dyDescent="0.2">
      <c r="A146" s="24"/>
      <c r="B146" s="8" t="s">
        <v>58</v>
      </c>
      <c r="C146" s="25">
        <f>sheet1!M$29</f>
        <v>38</v>
      </c>
      <c r="D146" s="25">
        <f>sheet1!E$29</f>
        <v>11</v>
      </c>
      <c r="E146" s="26">
        <f>F146-C146-D146</f>
        <v>1</v>
      </c>
      <c r="F146" s="25">
        <f>sheet1!U$29</f>
        <v>50</v>
      </c>
      <c r="G146" s="27">
        <f>C146+D146+E146</f>
        <v>50</v>
      </c>
      <c r="H146" s="28"/>
      <c r="I146" s="31">
        <f>F148-G148</f>
        <v>9487984.3770990036</v>
      </c>
      <c r="K146" s="23"/>
    </row>
    <row r="147" spans="1:11" x14ac:dyDescent="0.2">
      <c r="A147" s="24"/>
      <c r="B147" s="8"/>
      <c r="C147" s="8"/>
      <c r="D147" s="8"/>
      <c r="E147" s="32"/>
      <c r="F147" s="33"/>
      <c r="G147" s="34"/>
      <c r="H147" s="28"/>
      <c r="I147" s="29"/>
      <c r="K147" s="23"/>
    </row>
    <row r="148" spans="1:11" x14ac:dyDescent="0.2">
      <c r="A148" s="35" t="s">
        <v>50</v>
      </c>
      <c r="B148" s="36"/>
      <c r="C148" s="10">
        <f>(C143*$K$4)+(C144*$K$6)+(C145*$K$8)+(C146*$K$10)</f>
        <v>17842864.977516983</v>
      </c>
      <c r="D148" s="10">
        <f>(D143*$K$4)+(D144*$K$6)+(D145*$K$8)+(D146*$K$10)</f>
        <v>21512331.18177563</v>
      </c>
      <c r="E148" s="37"/>
      <c r="F148" s="10">
        <f>(F143*$K$4)+(F144*$K$6)+(F145*$K$8)+(F146*$K$10)</f>
        <v>39415236.370851792</v>
      </c>
      <c r="G148" s="38">
        <f>(G143*$K$4)+(G144*$K$6)+(G145*$K$8)+(G146*$K$10)</f>
        <v>29927251.993752789</v>
      </c>
      <c r="H148" s="39"/>
      <c r="I148" s="40"/>
      <c r="K148" s="23"/>
    </row>
    <row r="149" spans="1:11" x14ac:dyDescent="0.2">
      <c r="A149" s="28"/>
      <c r="B149" s="8"/>
      <c r="C149" s="9"/>
      <c r="D149" s="9"/>
      <c r="E149" s="9"/>
      <c r="F149" s="9"/>
      <c r="G149" s="43"/>
      <c r="H149" s="28"/>
      <c r="I149" s="28"/>
      <c r="K149" s="23"/>
    </row>
    <row r="150" spans="1:11" x14ac:dyDescent="0.2">
      <c r="A150" s="16" t="s">
        <v>22</v>
      </c>
      <c r="B150" s="17" t="s">
        <v>45</v>
      </c>
      <c r="C150" s="18">
        <f>sheet1!J$30</f>
        <v>0</v>
      </c>
      <c r="D150" s="18">
        <f>sheet1!B$30</f>
        <v>0</v>
      </c>
      <c r="E150" s="19">
        <f>F150-C150-D150</f>
        <v>0</v>
      </c>
      <c r="F150" s="18">
        <f>sheet1!R$30</f>
        <v>0</v>
      </c>
      <c r="G150" s="20">
        <f>C150+(D150/2)+E150</f>
        <v>0</v>
      </c>
      <c r="H150" s="21"/>
      <c r="I150" s="22" t="s">
        <v>61</v>
      </c>
      <c r="K150" s="23"/>
    </row>
    <row r="151" spans="1:11" x14ac:dyDescent="0.2">
      <c r="A151" s="24"/>
      <c r="B151" s="8" t="s">
        <v>56</v>
      </c>
      <c r="C151" s="25">
        <f>sheet1!K$30</f>
        <v>10</v>
      </c>
      <c r="D151" s="25">
        <f>sheet1!C$30</f>
        <v>2</v>
      </c>
      <c r="E151" s="26">
        <f>F151-C151-D151</f>
        <v>0</v>
      </c>
      <c r="F151" s="25">
        <f>sheet1!S$30</f>
        <v>12</v>
      </c>
      <c r="G151" s="27">
        <f>C151+(D151/2)+(D150/2)+E151</f>
        <v>11</v>
      </c>
      <c r="H151" s="28"/>
      <c r="I151" s="29" t="s">
        <v>62</v>
      </c>
      <c r="K151" s="23"/>
    </row>
    <row r="152" spans="1:11" x14ac:dyDescent="0.2">
      <c r="A152" s="24"/>
      <c r="B152" s="8" t="s">
        <v>57</v>
      </c>
      <c r="C152" s="25">
        <f>sheet1!L$30</f>
        <v>17</v>
      </c>
      <c r="D152" s="25">
        <f>sheet1!D$30</f>
        <v>5</v>
      </c>
      <c r="E152" s="26">
        <f>F152-C152-D152</f>
        <v>0</v>
      </c>
      <c r="F152" s="25">
        <f>sheet1!T$30</f>
        <v>22</v>
      </c>
      <c r="G152" s="27">
        <f>F152+(D151/2)</f>
        <v>23</v>
      </c>
      <c r="H152" s="28"/>
      <c r="I152" s="29" t="s">
        <v>63</v>
      </c>
      <c r="K152" s="23"/>
    </row>
    <row r="153" spans="1:11" x14ac:dyDescent="0.2">
      <c r="A153" s="24"/>
      <c r="B153" s="8" t="s">
        <v>58</v>
      </c>
      <c r="C153" s="25">
        <f>sheet1!M$30</f>
        <v>27</v>
      </c>
      <c r="D153" s="25">
        <f>sheet1!E$30</f>
        <v>4</v>
      </c>
      <c r="E153" s="26">
        <f>F153-C153-D153</f>
        <v>1</v>
      </c>
      <c r="F153" s="25">
        <f>sheet1!U$30</f>
        <v>32</v>
      </c>
      <c r="G153" s="27">
        <f>C153+D153+E153</f>
        <v>32</v>
      </c>
      <c r="H153" s="28"/>
      <c r="I153" s="31">
        <f>F155-G155</f>
        <v>232804.38771289587</v>
      </c>
      <c r="K153" s="23"/>
    </row>
    <row r="154" spans="1:11" x14ac:dyDescent="0.2">
      <c r="A154" s="24"/>
      <c r="B154" s="8"/>
      <c r="C154" s="8"/>
      <c r="D154" s="8"/>
      <c r="E154" s="32"/>
      <c r="F154" s="33"/>
      <c r="G154" s="34"/>
      <c r="H154" s="28"/>
      <c r="I154" s="29"/>
      <c r="K154" s="23"/>
    </row>
    <row r="155" spans="1:11" x14ac:dyDescent="0.2">
      <c r="A155" s="35" t="s">
        <v>50</v>
      </c>
      <c r="B155" s="36"/>
      <c r="C155" s="10">
        <f>(C150*$K$4)+(C151*$K$6)+(C152*$K$8)+(C153*$K$10)</f>
        <v>6394720.9205171708</v>
      </c>
      <c r="D155" s="10">
        <f>(D150*$K$4)+(D151*$K$6)+(D152*$K$8)+(D153*$K$10)</f>
        <v>1339811.8186637184</v>
      </c>
      <c r="E155" s="37"/>
      <c r="F155" s="10">
        <f>(F150*$K$4)+(F151*$K$6)+(F152*$K$8)+(F153*$K$10)</f>
        <v>7794572.9507400664</v>
      </c>
      <c r="G155" s="38">
        <f>(G150*$K$4)+(G151*$K$6)+(G152*$K$8)+(G153*$K$10)</f>
        <v>7561768.5630271705</v>
      </c>
      <c r="H155" s="39"/>
      <c r="I155" s="40"/>
      <c r="K155" s="23"/>
    </row>
    <row r="156" spans="1:11" x14ac:dyDescent="0.2">
      <c r="A156" s="28"/>
      <c r="B156" s="8"/>
      <c r="C156" s="8"/>
      <c r="D156" s="8"/>
      <c r="E156" s="8"/>
      <c r="F156" s="33"/>
      <c r="G156" s="42"/>
      <c r="H156" s="28"/>
      <c r="I156" s="28"/>
      <c r="K156" s="23"/>
    </row>
    <row r="157" spans="1:11" x14ac:dyDescent="0.2">
      <c r="A157" s="16" t="s">
        <v>23</v>
      </c>
      <c r="B157" s="17" t="s">
        <v>45</v>
      </c>
      <c r="C157" s="18">
        <f>sheet1!J$31</f>
        <v>0</v>
      </c>
      <c r="D157" s="18">
        <f>sheet1!B$31</f>
        <v>0</v>
      </c>
      <c r="E157" s="19">
        <f>F157-C157-D157</f>
        <v>0</v>
      </c>
      <c r="F157" s="18">
        <f>sheet1!R$31</f>
        <v>0</v>
      </c>
      <c r="G157" s="20">
        <f>C157+(D157/2)+E157</f>
        <v>0</v>
      </c>
      <c r="H157" s="21"/>
      <c r="I157" s="22" t="s">
        <v>61</v>
      </c>
      <c r="K157" s="23"/>
    </row>
    <row r="158" spans="1:11" x14ac:dyDescent="0.2">
      <c r="A158" s="24"/>
      <c r="B158" s="8" t="s">
        <v>56</v>
      </c>
      <c r="C158" s="25">
        <f>sheet1!K$31</f>
        <v>2</v>
      </c>
      <c r="D158" s="25">
        <f>sheet1!C$31</f>
        <v>5</v>
      </c>
      <c r="E158" s="26">
        <f>F158-C158-D158</f>
        <v>0</v>
      </c>
      <c r="F158" s="25">
        <f>sheet1!S$31</f>
        <v>7</v>
      </c>
      <c r="G158" s="27">
        <f>C158+(D158/2)+(D157/2)+E158</f>
        <v>4.5</v>
      </c>
      <c r="H158" s="28"/>
      <c r="I158" s="29" t="s">
        <v>62</v>
      </c>
      <c r="K158" s="23"/>
    </row>
    <row r="159" spans="1:11" x14ac:dyDescent="0.2">
      <c r="A159" s="24"/>
      <c r="B159" s="8" t="s">
        <v>57</v>
      </c>
      <c r="C159" s="25">
        <f>sheet1!L$31</f>
        <v>14</v>
      </c>
      <c r="D159" s="25">
        <f>sheet1!D$31</f>
        <v>2</v>
      </c>
      <c r="E159" s="26">
        <f>F159-C159-D159</f>
        <v>0</v>
      </c>
      <c r="F159" s="25">
        <f>sheet1!T$31</f>
        <v>16</v>
      </c>
      <c r="G159" s="27">
        <f>F159+(D158/2)</f>
        <v>18.5</v>
      </c>
      <c r="H159" s="28"/>
      <c r="I159" s="29" t="s">
        <v>63</v>
      </c>
      <c r="K159" s="23"/>
    </row>
    <row r="160" spans="1:11" x14ac:dyDescent="0.2">
      <c r="A160" s="24"/>
      <c r="B160" s="8" t="s">
        <v>58</v>
      </c>
      <c r="C160" s="25">
        <f>sheet1!M$31</f>
        <v>25</v>
      </c>
      <c r="D160" s="25">
        <f>sheet1!E$31</f>
        <v>8</v>
      </c>
      <c r="E160" s="26">
        <f>F160-C160-D160</f>
        <v>1</v>
      </c>
      <c r="F160" s="25">
        <f>sheet1!U$31</f>
        <v>34</v>
      </c>
      <c r="G160" s="27">
        <f>C160+D160+E160</f>
        <v>34</v>
      </c>
      <c r="H160" s="28"/>
      <c r="I160" s="31">
        <f>F162-G162</f>
        <v>582010.96928224061</v>
      </c>
      <c r="K160" s="23"/>
    </row>
    <row r="161" spans="1:11" x14ac:dyDescent="0.2">
      <c r="A161" s="24"/>
      <c r="B161" s="8"/>
      <c r="C161" s="8"/>
      <c r="D161" s="8"/>
      <c r="E161" s="32"/>
      <c r="F161" s="33"/>
      <c r="G161" s="34"/>
      <c r="H161" s="28"/>
      <c r="I161" s="29"/>
      <c r="K161" s="23"/>
    </row>
    <row r="162" spans="1:11" x14ac:dyDescent="0.2">
      <c r="A162" s="35" t="s">
        <v>50</v>
      </c>
      <c r="B162" s="36"/>
      <c r="C162" s="10">
        <f>(C157*$K$4)+(C158*$K$6)+(C159*$K$8)+(C160*$K$10)</f>
        <v>3415853.3718365971</v>
      </c>
      <c r="D162" s="10">
        <f>(D157*$K$4)+(D158*$K$6)+(D159*$K$8)+(D160*$K$10)</f>
        <v>2278385.8280391213</v>
      </c>
      <c r="E162" s="37"/>
      <c r="F162" s="10">
        <f>(F157*$K$4)+(F158*$K$6)+(F159*$K$8)+(F160*$K$10)</f>
        <v>5754279.4114348963</v>
      </c>
      <c r="G162" s="38">
        <f>(G157*$K$4)+(G158*$K$6)+(G159*$K$8)+(G160*$K$10)</f>
        <v>5172268.4421526557</v>
      </c>
      <c r="H162" s="39"/>
      <c r="I162" s="40"/>
      <c r="K162" s="23"/>
    </row>
    <row r="163" spans="1:11" x14ac:dyDescent="0.2">
      <c r="A163" s="28"/>
      <c r="B163" s="8"/>
      <c r="C163" s="8"/>
      <c r="D163" s="8"/>
      <c r="E163" s="8"/>
      <c r="F163" s="33"/>
      <c r="G163" s="42"/>
      <c r="H163" s="28"/>
      <c r="I163" s="28"/>
      <c r="K163" s="23"/>
    </row>
    <row r="164" spans="1:11" x14ac:dyDescent="0.2">
      <c r="A164" s="16" t="s">
        <v>24</v>
      </c>
      <c r="B164" s="17" t="s">
        <v>45</v>
      </c>
      <c r="C164" s="18">
        <f>sheet1!J$32</f>
        <v>1</v>
      </c>
      <c r="D164" s="18">
        <f>sheet1!B$32</f>
        <v>3</v>
      </c>
      <c r="E164" s="19">
        <f>F164-C164-D164</f>
        <v>0</v>
      </c>
      <c r="F164" s="18">
        <f>sheet1!R$32</f>
        <v>4</v>
      </c>
      <c r="G164" s="20">
        <f>C164+(D164/2)+E164</f>
        <v>2.5</v>
      </c>
      <c r="H164" s="21"/>
      <c r="I164" s="22" t="s">
        <v>61</v>
      </c>
      <c r="K164" s="23"/>
    </row>
    <row r="165" spans="1:11" x14ac:dyDescent="0.2">
      <c r="A165" s="24"/>
      <c r="B165" s="8" t="s">
        <v>56</v>
      </c>
      <c r="C165" s="25">
        <f>sheet1!K$32</f>
        <v>3</v>
      </c>
      <c r="D165" s="25">
        <f>sheet1!C$32</f>
        <v>6</v>
      </c>
      <c r="E165" s="26">
        <f>F165-C165-D165</f>
        <v>5</v>
      </c>
      <c r="F165" s="25">
        <f>sheet1!S$32</f>
        <v>14</v>
      </c>
      <c r="G165" s="27">
        <f>C165+(D165/2)+(D164/2)+E165</f>
        <v>12.5</v>
      </c>
      <c r="H165" s="28"/>
      <c r="I165" s="29" t="s">
        <v>62</v>
      </c>
      <c r="K165" s="23"/>
    </row>
    <row r="166" spans="1:11" x14ac:dyDescent="0.2">
      <c r="A166" s="24"/>
      <c r="B166" s="8" t="s">
        <v>57</v>
      </c>
      <c r="C166" s="25">
        <f>sheet1!L$32</f>
        <v>14</v>
      </c>
      <c r="D166" s="25">
        <f>sheet1!D$32</f>
        <v>8</v>
      </c>
      <c r="E166" s="26">
        <f>F166-C166-D166</f>
        <v>8</v>
      </c>
      <c r="F166" s="25">
        <f>sheet1!T$32</f>
        <v>30</v>
      </c>
      <c r="G166" s="27">
        <f>F166+(D165/2)</f>
        <v>33</v>
      </c>
      <c r="H166" s="28"/>
      <c r="I166" s="29" t="s">
        <v>63</v>
      </c>
      <c r="K166" s="23"/>
    </row>
    <row r="167" spans="1:11" x14ac:dyDescent="0.2">
      <c r="A167" s="24"/>
      <c r="B167" s="8" t="s">
        <v>58</v>
      </c>
      <c r="C167" s="25">
        <f>sheet1!M$32</f>
        <v>37</v>
      </c>
      <c r="D167" s="25">
        <f>sheet1!E$32</f>
        <v>10</v>
      </c>
      <c r="E167" s="26">
        <f>F167-C167-D167</f>
        <v>8</v>
      </c>
      <c r="F167" s="25">
        <f>sheet1!U$32</f>
        <v>55</v>
      </c>
      <c r="G167" s="27">
        <f>C167+D167+E167</f>
        <v>55</v>
      </c>
      <c r="H167" s="28"/>
      <c r="I167" s="31">
        <f>F169-G169</f>
        <v>9953593.1525247954</v>
      </c>
      <c r="K167" s="23"/>
    </row>
    <row r="168" spans="1:11" x14ac:dyDescent="0.2">
      <c r="A168" s="24"/>
      <c r="B168" s="8"/>
      <c r="C168" s="8"/>
      <c r="D168" s="8"/>
      <c r="E168" s="32"/>
      <c r="F168" s="33"/>
      <c r="G168" s="34"/>
      <c r="H168" s="28"/>
      <c r="I168" s="29"/>
      <c r="K168" s="23"/>
    </row>
    <row r="169" spans="1:11" x14ac:dyDescent="0.2">
      <c r="A169" s="35" t="s">
        <v>50</v>
      </c>
      <c r="B169" s="36"/>
      <c r="C169" s="10">
        <f>(C164*$K$4)+(C165*$K$6)+(C166*$K$8)+(C167*$K$10)</f>
        <v>10953219.592325522</v>
      </c>
      <c r="D169" s="10">
        <f>(D164*$K$4)+(D165*$K$6)+(D166*$K$8)+(D167*$K$10)</f>
        <v>22745818.347925875</v>
      </c>
      <c r="E169" s="37"/>
      <c r="F169" s="10">
        <f>(F164*$K$4)+(F165*$K$6)+(F166*$K$8)+(F167*$K$10)</f>
        <v>36520888.508577265</v>
      </c>
      <c r="G169" s="38">
        <f>(G164*$K$4)+(G165*$K$6)+(G166*$K$8)+(G167*$K$10)</f>
        <v>26567295.356052469</v>
      </c>
      <c r="H169" s="39"/>
      <c r="I169" s="40"/>
      <c r="K169" s="23"/>
    </row>
    <row r="170" spans="1:11" x14ac:dyDescent="0.2">
      <c r="A170" s="28"/>
      <c r="B170" s="8"/>
      <c r="C170" s="8"/>
      <c r="D170" s="8"/>
      <c r="E170" s="8"/>
      <c r="F170" s="33"/>
      <c r="G170" s="42"/>
      <c r="H170" s="28"/>
      <c r="I170" s="28"/>
      <c r="K170" s="23"/>
    </row>
    <row r="171" spans="1:11" x14ac:dyDescent="0.2">
      <c r="A171" s="16" t="s">
        <v>25</v>
      </c>
      <c r="B171" s="17" t="s">
        <v>45</v>
      </c>
      <c r="C171" s="18">
        <f>sheet1!J$33</f>
        <v>3</v>
      </c>
      <c r="D171" s="18">
        <f>sheet1!B$33</f>
        <v>4</v>
      </c>
      <c r="E171" s="19">
        <f>F171-C171-D171</f>
        <v>0</v>
      </c>
      <c r="F171" s="18">
        <f>sheet1!R$33</f>
        <v>7</v>
      </c>
      <c r="G171" s="20">
        <f>C171+(D171/2)+E171</f>
        <v>5</v>
      </c>
      <c r="H171" s="21"/>
      <c r="I171" s="22" t="s">
        <v>61</v>
      </c>
      <c r="K171" s="23"/>
    </row>
    <row r="172" spans="1:11" x14ac:dyDescent="0.2">
      <c r="A172" s="24"/>
      <c r="B172" s="8" t="s">
        <v>56</v>
      </c>
      <c r="C172" s="25">
        <f>sheet1!K$33</f>
        <v>10</v>
      </c>
      <c r="D172" s="25">
        <f>sheet1!C$33</f>
        <v>11</v>
      </c>
      <c r="E172" s="26">
        <f>F172-C172-D172</f>
        <v>3</v>
      </c>
      <c r="F172" s="25">
        <f>sheet1!S$33</f>
        <v>24</v>
      </c>
      <c r="G172" s="27">
        <f>C172+(D172/2)+(D171/2)+E172</f>
        <v>20.5</v>
      </c>
      <c r="H172" s="28"/>
      <c r="I172" s="29" t="s">
        <v>62</v>
      </c>
      <c r="K172" s="23"/>
    </row>
    <row r="173" spans="1:11" x14ac:dyDescent="0.2">
      <c r="A173" s="24"/>
      <c r="B173" s="8" t="s">
        <v>57</v>
      </c>
      <c r="C173" s="25">
        <f>sheet1!L$33</f>
        <v>22</v>
      </c>
      <c r="D173" s="25">
        <f>sheet1!D$33</f>
        <v>8</v>
      </c>
      <c r="E173" s="26">
        <f>F173-C173-D173</f>
        <v>10</v>
      </c>
      <c r="F173" s="25">
        <f>sheet1!T$33</f>
        <v>40</v>
      </c>
      <c r="G173" s="27">
        <f>F173+(D172/2)</f>
        <v>45.5</v>
      </c>
      <c r="H173" s="28"/>
      <c r="I173" s="29" t="s">
        <v>63</v>
      </c>
      <c r="K173" s="23"/>
    </row>
    <row r="174" spans="1:11" x14ac:dyDescent="0.2">
      <c r="A174" s="24"/>
      <c r="B174" s="8" t="s">
        <v>58</v>
      </c>
      <c r="C174" s="25">
        <f>sheet1!M$33</f>
        <v>40</v>
      </c>
      <c r="D174" s="25">
        <f>sheet1!E$33</f>
        <v>10</v>
      </c>
      <c r="E174" s="26">
        <f>F174-C174-D174</f>
        <v>13</v>
      </c>
      <c r="F174" s="25">
        <f>sheet1!U$33</f>
        <v>63</v>
      </c>
      <c r="G174" s="27">
        <f>C174+D174+E174</f>
        <v>63</v>
      </c>
      <c r="H174" s="28"/>
      <c r="I174" s="31">
        <f>F176-G176</f>
        <v>13620664.118269071</v>
      </c>
      <c r="K174" s="23"/>
    </row>
    <row r="175" spans="1:11" x14ac:dyDescent="0.2">
      <c r="A175" s="24"/>
      <c r="B175" s="8"/>
      <c r="C175" s="8"/>
      <c r="D175" s="8"/>
      <c r="E175" s="32"/>
      <c r="F175" s="33"/>
      <c r="G175" s="34"/>
      <c r="H175" s="28"/>
      <c r="I175" s="29"/>
      <c r="K175" s="23"/>
    </row>
    <row r="176" spans="1:11" x14ac:dyDescent="0.2">
      <c r="A176" s="35" t="s">
        <v>50</v>
      </c>
      <c r="B176" s="36"/>
      <c r="C176" s="10">
        <f>(C171*$K$4)+(C172*$K$6)+(C173*$K$8)+(C174*$K$10)</f>
        <v>27108636.46641307</v>
      </c>
      <c r="D176" s="10">
        <f>(D171*$K$4)+(D172*$K$6)+(D173*$K$8)+(D174*$K$10)</f>
        <v>30856229.407414079</v>
      </c>
      <c r="E176" s="37"/>
      <c r="F176" s="10">
        <f>(F171*$K$4)+(F172*$K$6)+(F173*$K$8)+(F174*$K$10)</f>
        <v>60621308.724523127</v>
      </c>
      <c r="G176" s="38">
        <f>(G171*$K$4)+(G172*$K$6)+(G173*$K$8)+(G174*$K$10)</f>
        <v>47000644.606254056</v>
      </c>
      <c r="H176" s="39"/>
      <c r="I176" s="40"/>
      <c r="K176" s="23"/>
    </row>
    <row r="177" spans="1:11" x14ac:dyDescent="0.2">
      <c r="A177" s="28"/>
      <c r="B177" s="8"/>
      <c r="C177" s="8"/>
      <c r="D177" s="8"/>
      <c r="E177" s="8"/>
      <c r="F177" s="33"/>
      <c r="G177" s="42"/>
      <c r="H177" s="28"/>
      <c r="I177" s="28"/>
      <c r="K177" s="23"/>
    </row>
    <row r="178" spans="1:11" x14ac:dyDescent="0.2">
      <c r="A178" s="16" t="s">
        <v>26</v>
      </c>
      <c r="B178" s="17" t="s">
        <v>45</v>
      </c>
      <c r="C178" s="18">
        <f>sheet1!J$34</f>
        <v>0</v>
      </c>
      <c r="D178" s="18">
        <f>sheet1!B$34</f>
        <v>0</v>
      </c>
      <c r="E178" s="19">
        <f>F178-C178-D178</f>
        <v>0</v>
      </c>
      <c r="F178" s="18">
        <f>sheet1!R$34</f>
        <v>0</v>
      </c>
      <c r="G178" s="20">
        <f>C178+(D178/2)+E178</f>
        <v>0</v>
      </c>
      <c r="H178" s="21"/>
      <c r="I178" s="22" t="s">
        <v>61</v>
      </c>
      <c r="K178" s="23"/>
    </row>
    <row r="179" spans="1:11" x14ac:dyDescent="0.2">
      <c r="A179" s="24"/>
      <c r="B179" s="8" t="s">
        <v>56</v>
      </c>
      <c r="C179" s="25">
        <f>sheet1!K$34</f>
        <v>7</v>
      </c>
      <c r="D179" s="25">
        <f>sheet1!C$34</f>
        <v>4</v>
      </c>
      <c r="E179" s="26">
        <f>F179-C179-D179</f>
        <v>1</v>
      </c>
      <c r="F179" s="25">
        <f>sheet1!S$34</f>
        <v>12</v>
      </c>
      <c r="G179" s="27">
        <f>C179+(D179/2)+(D178/2)+E179</f>
        <v>10</v>
      </c>
      <c r="H179" s="28"/>
      <c r="I179" s="29" t="s">
        <v>62</v>
      </c>
      <c r="K179" s="23"/>
    </row>
    <row r="180" spans="1:11" x14ac:dyDescent="0.2">
      <c r="A180" s="24"/>
      <c r="B180" s="8" t="s">
        <v>57</v>
      </c>
      <c r="C180" s="25">
        <f>sheet1!L$34</f>
        <v>21</v>
      </c>
      <c r="D180" s="25">
        <f>sheet1!D$34</f>
        <v>9</v>
      </c>
      <c r="E180" s="26">
        <f>F180-C180-D180</f>
        <v>3</v>
      </c>
      <c r="F180" s="25">
        <f>sheet1!T$34</f>
        <v>33</v>
      </c>
      <c r="G180" s="27">
        <f>F180+(D179/2)</f>
        <v>35</v>
      </c>
      <c r="H180" s="28"/>
      <c r="I180" s="29" t="s">
        <v>63</v>
      </c>
      <c r="K180" s="23"/>
    </row>
    <row r="181" spans="1:11" x14ac:dyDescent="0.2">
      <c r="A181" s="24"/>
      <c r="B181" s="8" t="s">
        <v>58</v>
      </c>
      <c r="C181" s="25">
        <f>sheet1!M$34</f>
        <v>76</v>
      </c>
      <c r="D181" s="25">
        <f>sheet1!E$34</f>
        <v>7</v>
      </c>
      <c r="E181" s="26">
        <f>F181-C181-D181</f>
        <v>0</v>
      </c>
      <c r="F181" s="25">
        <f>sheet1!U$34</f>
        <v>83</v>
      </c>
      <c r="G181" s="27">
        <f>C181+D181+E181</f>
        <v>83</v>
      </c>
      <c r="H181" s="28"/>
      <c r="I181" s="31">
        <f>F183-G183</f>
        <v>465608.77542579174</v>
      </c>
      <c r="K181" s="23"/>
    </row>
    <row r="182" spans="1:11" x14ac:dyDescent="0.2">
      <c r="A182" s="24"/>
      <c r="B182" s="8"/>
      <c r="C182" s="8"/>
      <c r="D182" s="8"/>
      <c r="E182" s="32"/>
      <c r="F182" s="33"/>
      <c r="G182" s="34"/>
      <c r="H182" s="28"/>
      <c r="I182" s="29"/>
      <c r="K182" s="23"/>
    </row>
    <row r="183" spans="1:11" x14ac:dyDescent="0.2">
      <c r="A183" s="35" t="s">
        <v>50</v>
      </c>
      <c r="B183" s="36"/>
      <c r="C183" s="10">
        <f>(C178*$K$4)+(C179*$K$6)+(C180*$K$8)+(C181*$K$10)</f>
        <v>8728855.5804926865</v>
      </c>
      <c r="D183" s="10">
        <f>(D178*$K$4)+(D179*$K$6)+(D180*$K$8)+(D181*$K$10)</f>
        <v>2529005.9690537988</v>
      </c>
      <c r="E183" s="37"/>
      <c r="F183" s="10">
        <f>(F178*$K$4)+(F179*$K$6)+(F180*$K$8)+(F181*$K$10)</f>
        <v>11852975.764117219</v>
      </c>
      <c r="G183" s="38">
        <f>(G178*$K$4)+(G179*$K$6)+(G180*$K$8)+(G181*$K$10)</f>
        <v>11387366.988691427</v>
      </c>
      <c r="H183" s="39"/>
      <c r="I183" s="40"/>
      <c r="K183" s="23"/>
    </row>
    <row r="184" spans="1:11" x14ac:dyDescent="0.2">
      <c r="A184" s="28"/>
      <c r="B184" s="8"/>
      <c r="C184" s="8"/>
      <c r="D184" s="8"/>
      <c r="E184" s="8"/>
      <c r="F184" s="33"/>
      <c r="G184" s="42"/>
      <c r="H184" s="28"/>
      <c r="I184" s="28"/>
      <c r="K184" s="23"/>
    </row>
    <row r="185" spans="1:11" x14ac:dyDescent="0.2">
      <c r="A185" s="16" t="s">
        <v>27</v>
      </c>
      <c r="B185" s="17" t="s">
        <v>45</v>
      </c>
      <c r="C185" s="18">
        <f>sheet1!J$35</f>
        <v>2</v>
      </c>
      <c r="D185" s="18">
        <f>sheet1!B$35</f>
        <v>2</v>
      </c>
      <c r="E185" s="19">
        <f>F185-C185-D185</f>
        <v>0</v>
      </c>
      <c r="F185" s="18">
        <f>sheet1!R$35</f>
        <v>4</v>
      </c>
      <c r="G185" s="20">
        <f>C185+(D185/2)+E185</f>
        <v>3</v>
      </c>
      <c r="H185" s="21"/>
      <c r="I185" s="22" t="s">
        <v>61</v>
      </c>
      <c r="K185" s="23"/>
    </row>
    <row r="186" spans="1:11" x14ac:dyDescent="0.2">
      <c r="A186" s="24"/>
      <c r="B186" s="8" t="s">
        <v>56</v>
      </c>
      <c r="C186" s="25">
        <f>sheet1!K$35</f>
        <v>14</v>
      </c>
      <c r="D186" s="25">
        <f>sheet1!C$35</f>
        <v>14</v>
      </c>
      <c r="E186" s="26">
        <f>F186-C186-D186</f>
        <v>2</v>
      </c>
      <c r="F186" s="25">
        <f>sheet1!S$35</f>
        <v>30</v>
      </c>
      <c r="G186" s="27">
        <f>C186+(D186/2)+(D185/2)+E186</f>
        <v>24</v>
      </c>
      <c r="H186" s="28"/>
      <c r="I186" s="29" t="s">
        <v>62</v>
      </c>
      <c r="K186" s="23"/>
    </row>
    <row r="187" spans="1:11" x14ac:dyDescent="0.2">
      <c r="A187" s="24"/>
      <c r="B187" s="8" t="s">
        <v>57</v>
      </c>
      <c r="C187" s="25">
        <f>sheet1!L$35</f>
        <v>39</v>
      </c>
      <c r="D187" s="25">
        <f>sheet1!D$35</f>
        <v>13</v>
      </c>
      <c r="E187" s="26">
        <f>F187-C187-D187</f>
        <v>6</v>
      </c>
      <c r="F187" s="25">
        <f>sheet1!T$35</f>
        <v>58</v>
      </c>
      <c r="G187" s="27">
        <f>F187+(D186/2)</f>
        <v>65</v>
      </c>
      <c r="H187" s="28"/>
      <c r="I187" s="29" t="s">
        <v>63</v>
      </c>
      <c r="K187" s="23"/>
    </row>
    <row r="188" spans="1:11" x14ac:dyDescent="0.2">
      <c r="A188" s="24"/>
      <c r="B188" s="8" t="s">
        <v>58</v>
      </c>
      <c r="C188" s="25">
        <f>sheet1!M$35</f>
        <v>117</v>
      </c>
      <c r="D188" s="25">
        <f>sheet1!E$35</f>
        <v>16</v>
      </c>
      <c r="E188" s="26">
        <f>F188-C188-D188</f>
        <v>13</v>
      </c>
      <c r="F188" s="25">
        <f>sheet1!U$35</f>
        <v>146</v>
      </c>
      <c r="G188" s="27">
        <f>C188+D188+E188</f>
        <v>146</v>
      </c>
      <c r="H188" s="28"/>
      <c r="I188" s="31">
        <f>F190-G190</f>
        <v>7799750.7069143578</v>
      </c>
      <c r="K188" s="23"/>
    </row>
    <row r="189" spans="1:11" x14ac:dyDescent="0.2">
      <c r="A189" s="24"/>
      <c r="B189" s="8"/>
      <c r="C189" s="8"/>
      <c r="D189" s="8"/>
      <c r="E189" s="32"/>
      <c r="F189" s="33"/>
      <c r="G189" s="34"/>
      <c r="H189" s="28"/>
      <c r="I189" s="29"/>
      <c r="K189" s="23"/>
    </row>
    <row r="190" spans="1:11" x14ac:dyDescent="0.2">
      <c r="A190" s="35" t="s">
        <v>50</v>
      </c>
      <c r="B190" s="36"/>
      <c r="C190" s="10">
        <f>(C185*$K$4)+(C186*$K$6)+(C187*$K$8)+(C188*$K$10)</f>
        <v>28071575.060973611</v>
      </c>
      <c r="D190" s="10">
        <f>(D185*$K$4)+(D186*$K$6)+(D187*$K$8)+(D188*$K$10)</f>
        <v>19652499.81892065</v>
      </c>
      <c r="E190" s="37"/>
      <c r="F190" s="10">
        <f>(F185*$K$4)+(F186*$K$6)+(F187*$K$8)+(F188*$K$10)</f>
        <v>49694826.059305049</v>
      </c>
      <c r="G190" s="38">
        <f>(G185*$K$4)+(G186*$K$6)+(G187*$K$8)+(G188*$K$10)</f>
        <v>41895075.352390692</v>
      </c>
      <c r="H190" s="39"/>
      <c r="I190" s="40"/>
      <c r="K190" s="23"/>
    </row>
    <row r="191" spans="1:11" x14ac:dyDescent="0.2">
      <c r="A191" s="28"/>
      <c r="B191" s="8"/>
      <c r="C191" s="8"/>
      <c r="D191" s="8"/>
      <c r="E191" s="8"/>
      <c r="F191" s="33"/>
      <c r="G191" s="42"/>
      <c r="H191" s="28"/>
      <c r="I191" s="28"/>
      <c r="K191" s="23"/>
    </row>
    <row r="192" spans="1:11" x14ac:dyDescent="0.2">
      <c r="A192" s="16" t="s">
        <v>28</v>
      </c>
      <c r="B192" s="17" t="s">
        <v>45</v>
      </c>
      <c r="C192" s="18">
        <f>sheet1!J$36</f>
        <v>2</v>
      </c>
      <c r="D192" s="18">
        <f>sheet1!B$36</f>
        <v>4</v>
      </c>
      <c r="E192" s="19">
        <f>F192-C192-D192</f>
        <v>0</v>
      </c>
      <c r="F192" s="18">
        <f>sheet1!R$36</f>
        <v>6</v>
      </c>
      <c r="G192" s="20">
        <f>C192+(D192/2)+E192</f>
        <v>4</v>
      </c>
      <c r="H192" s="21"/>
      <c r="I192" s="22" t="s">
        <v>61</v>
      </c>
      <c r="K192" s="23"/>
    </row>
    <row r="193" spans="1:11" x14ac:dyDescent="0.2">
      <c r="A193" s="24"/>
      <c r="B193" s="8" t="s">
        <v>56</v>
      </c>
      <c r="C193" s="25">
        <f>sheet1!K$36</f>
        <v>57</v>
      </c>
      <c r="D193" s="25">
        <f>sheet1!C$36</f>
        <v>21</v>
      </c>
      <c r="E193" s="26">
        <f>F193-C193-D193</f>
        <v>4</v>
      </c>
      <c r="F193" s="25">
        <f>sheet1!S$36</f>
        <v>82</v>
      </c>
      <c r="G193" s="27">
        <f>C193+(D193/2)+(D192/2)+E193</f>
        <v>73.5</v>
      </c>
      <c r="H193" s="28"/>
      <c r="I193" s="29" t="s">
        <v>62</v>
      </c>
      <c r="K193" s="23"/>
    </row>
    <row r="194" spans="1:11" x14ac:dyDescent="0.2">
      <c r="A194" s="24"/>
      <c r="B194" s="8" t="s">
        <v>57</v>
      </c>
      <c r="C194" s="25">
        <f>sheet1!L$36</f>
        <v>265</v>
      </c>
      <c r="D194" s="25">
        <f>sheet1!D$36</f>
        <v>45</v>
      </c>
      <c r="E194" s="26">
        <f>F194-C194-D194</f>
        <v>18</v>
      </c>
      <c r="F194" s="25">
        <f>sheet1!T$36</f>
        <v>328</v>
      </c>
      <c r="G194" s="27">
        <f>F194+(D193/2)</f>
        <v>338.5</v>
      </c>
      <c r="H194" s="28"/>
      <c r="I194" s="29" t="s">
        <v>63</v>
      </c>
      <c r="K194" s="23"/>
    </row>
    <row r="195" spans="1:11" x14ac:dyDescent="0.2">
      <c r="A195" s="24"/>
      <c r="B195" s="8" t="s">
        <v>58</v>
      </c>
      <c r="C195" s="25">
        <f>sheet1!M$36</f>
        <v>525</v>
      </c>
      <c r="D195" s="25">
        <f>sheet1!E$36</f>
        <v>39</v>
      </c>
      <c r="E195" s="26">
        <f>F195-C195-D195</f>
        <v>27</v>
      </c>
      <c r="F195" s="25">
        <f>sheet1!U$36</f>
        <v>591</v>
      </c>
      <c r="G195" s="27">
        <f>C195+D195+E195</f>
        <v>591</v>
      </c>
      <c r="H195" s="28"/>
      <c r="I195" s="31">
        <f>F197-G197</f>
        <v>14784686.05683355</v>
      </c>
      <c r="K195" s="23"/>
    </row>
    <row r="196" spans="1:11" x14ac:dyDescent="0.2">
      <c r="A196" s="24"/>
      <c r="B196" s="8"/>
      <c r="C196" s="8"/>
      <c r="D196" s="8"/>
      <c r="E196" s="32"/>
      <c r="F196" s="33"/>
      <c r="G196" s="34"/>
      <c r="H196" s="28"/>
      <c r="I196" s="29"/>
      <c r="K196" s="23"/>
    </row>
    <row r="197" spans="1:11" x14ac:dyDescent="0.2">
      <c r="A197" s="35" t="s">
        <v>50</v>
      </c>
      <c r="B197" s="36"/>
      <c r="C197" s="10">
        <f>(C192*$K$4)+(C193*$K$6)+(C194*$K$8)+(C195*$K$10)</f>
        <v>86943905.904962406</v>
      </c>
      <c r="D197" s="10">
        <f>(D192*$K$4)+(D193*$K$6)+(D194*$K$8)+(D195*$K$10)</f>
        <v>39182579.885338783</v>
      </c>
      <c r="E197" s="37"/>
      <c r="F197" s="10">
        <f>(F192*$K$4)+(F193*$K$6)+(F194*$K$8)+(F195*$K$10)</f>
        <v>130671493.10096867</v>
      </c>
      <c r="G197" s="38">
        <f>(G192*$K$4)+(G193*$K$6)+(G194*$K$8)+(G195*$K$10)</f>
        <v>115886807.04413512</v>
      </c>
      <c r="H197" s="39"/>
      <c r="I197" s="40"/>
      <c r="K197" s="23"/>
    </row>
    <row r="198" spans="1:11" x14ac:dyDescent="0.2">
      <c r="A198" s="28"/>
      <c r="B198" s="8"/>
      <c r="C198" s="8"/>
      <c r="D198" s="8"/>
      <c r="E198" s="8"/>
      <c r="F198" s="33"/>
      <c r="G198" s="42"/>
      <c r="H198" s="28"/>
      <c r="I198" s="28"/>
      <c r="K198" s="23"/>
    </row>
    <row r="199" spans="1:11" x14ac:dyDescent="0.2">
      <c r="A199" s="16" t="s">
        <v>29</v>
      </c>
      <c r="B199" s="17" t="s">
        <v>45</v>
      </c>
      <c r="C199" s="18">
        <f>sheet1!J$37</f>
        <v>0</v>
      </c>
      <c r="D199" s="18">
        <f>sheet1!B$37</f>
        <v>4</v>
      </c>
      <c r="E199" s="19">
        <f>F199-C199-D199</f>
        <v>0</v>
      </c>
      <c r="F199" s="18">
        <f>sheet1!R$37</f>
        <v>4</v>
      </c>
      <c r="G199" s="20">
        <f>C199+(D199/2)+E199</f>
        <v>2</v>
      </c>
      <c r="H199" s="21"/>
      <c r="I199" s="22" t="s">
        <v>61</v>
      </c>
      <c r="K199" s="23"/>
    </row>
    <row r="200" spans="1:11" x14ac:dyDescent="0.2">
      <c r="A200" s="24"/>
      <c r="B200" s="8" t="s">
        <v>56</v>
      </c>
      <c r="C200" s="25">
        <f>sheet1!K$37</f>
        <v>9</v>
      </c>
      <c r="D200" s="25">
        <f>sheet1!C$37</f>
        <v>7</v>
      </c>
      <c r="E200" s="26">
        <f>F200-C200-D200</f>
        <v>0</v>
      </c>
      <c r="F200" s="25">
        <f>sheet1!S$37</f>
        <v>16</v>
      </c>
      <c r="G200" s="27">
        <f>C200+(D200/2)+(D199/2)+E200</f>
        <v>14.5</v>
      </c>
      <c r="H200" s="28"/>
      <c r="I200" s="29" t="s">
        <v>62</v>
      </c>
      <c r="K200" s="23"/>
    </row>
    <row r="201" spans="1:11" x14ac:dyDescent="0.2">
      <c r="A201" s="24"/>
      <c r="B201" s="8" t="s">
        <v>57</v>
      </c>
      <c r="C201" s="25">
        <f>sheet1!L$37</f>
        <v>62</v>
      </c>
      <c r="D201" s="25">
        <f>sheet1!D$37</f>
        <v>7</v>
      </c>
      <c r="E201" s="26">
        <f>F201-C201-D201</f>
        <v>3</v>
      </c>
      <c r="F201" s="25">
        <f>sheet1!T$37</f>
        <v>72</v>
      </c>
      <c r="G201" s="27">
        <f>F201+(D200/2)</f>
        <v>75.5</v>
      </c>
      <c r="H201" s="28"/>
      <c r="I201" s="29" t="s">
        <v>63</v>
      </c>
      <c r="K201" s="23"/>
    </row>
    <row r="202" spans="1:11" x14ac:dyDescent="0.2">
      <c r="A202" s="24"/>
      <c r="B202" s="8" t="s">
        <v>58</v>
      </c>
      <c r="C202" s="25">
        <f>sheet1!M$37</f>
        <v>87</v>
      </c>
      <c r="D202" s="25">
        <f>sheet1!E$37</f>
        <v>15</v>
      </c>
      <c r="E202" s="26">
        <f>F202-C202-D202</f>
        <v>3</v>
      </c>
      <c r="F202" s="25">
        <f>sheet1!U$37</f>
        <v>105</v>
      </c>
      <c r="G202" s="27">
        <f>C202+D202+E202</f>
        <v>105</v>
      </c>
      <c r="H202" s="28"/>
      <c r="I202" s="31">
        <f>F204-G204</f>
        <v>13155055.342843287</v>
      </c>
      <c r="K202" s="23"/>
    </row>
    <row r="203" spans="1:11" x14ac:dyDescent="0.2">
      <c r="A203" s="24"/>
      <c r="B203" s="8"/>
      <c r="C203" s="8"/>
      <c r="D203" s="8"/>
      <c r="E203" s="32"/>
      <c r="F203" s="33"/>
      <c r="G203" s="34"/>
      <c r="H203" s="28"/>
      <c r="I203" s="29"/>
      <c r="K203" s="23"/>
    </row>
    <row r="204" spans="1:11" x14ac:dyDescent="0.2">
      <c r="A204" s="35" t="s">
        <v>50</v>
      </c>
      <c r="B204" s="36"/>
      <c r="C204" s="10">
        <f>(C199*$K$4)+(C200*$K$6)+(C201*$K$8)+(C202*$K$10)</f>
        <v>13749737.321791174</v>
      </c>
      <c r="D204" s="10">
        <f>(D199*$K$4)+(D200*$K$6)+(D201*$K$8)+(D202*$K$10)</f>
        <v>29772325.630786091</v>
      </c>
      <c r="E204" s="37"/>
      <c r="F204" s="10">
        <f>(F199*$K$4)+(F200*$K$6)+(F201*$K$8)+(F202*$K$10)</f>
        <v>43973915.957398176</v>
      </c>
      <c r="G204" s="38">
        <f>(G199*$K$4)+(G200*$K$6)+(G201*$K$8)+(G202*$K$10)</f>
        <v>30818860.61455489</v>
      </c>
      <c r="H204" s="39"/>
      <c r="I204" s="40"/>
      <c r="K204" s="23"/>
    </row>
    <row r="205" spans="1:11" x14ac:dyDescent="0.2">
      <c r="A205" s="28"/>
      <c r="B205" s="8"/>
      <c r="C205" s="8"/>
      <c r="D205" s="8"/>
      <c r="E205" s="8"/>
      <c r="F205" s="33"/>
      <c r="G205" s="42"/>
      <c r="H205" s="28"/>
      <c r="I205" s="28"/>
      <c r="K205" s="23"/>
    </row>
    <row r="206" spans="1:11" x14ac:dyDescent="0.2">
      <c r="A206" s="16" t="s">
        <v>30</v>
      </c>
      <c r="B206" s="17" t="s">
        <v>45</v>
      </c>
      <c r="C206" s="18">
        <f>sheet1!J$38</f>
        <v>0</v>
      </c>
      <c r="D206" s="18">
        <f>sheet1!B$38</f>
        <v>3</v>
      </c>
      <c r="E206" s="19">
        <f>F206-C206-D206</f>
        <v>0</v>
      </c>
      <c r="F206" s="18">
        <f>sheet1!R$38</f>
        <v>3</v>
      </c>
      <c r="G206" s="20">
        <f>C206+(D206/2)+E206</f>
        <v>1.5</v>
      </c>
      <c r="H206" s="21"/>
      <c r="I206" s="22" t="s">
        <v>61</v>
      </c>
      <c r="K206" s="23"/>
    </row>
    <row r="207" spans="1:11" x14ac:dyDescent="0.2">
      <c r="A207" s="24"/>
      <c r="B207" s="8" t="s">
        <v>56</v>
      </c>
      <c r="C207" s="25">
        <f>sheet1!K$38</f>
        <v>0</v>
      </c>
      <c r="D207" s="25">
        <f>sheet1!C$38</f>
        <v>4</v>
      </c>
      <c r="E207" s="26">
        <f>F207-C207-D207</f>
        <v>0</v>
      </c>
      <c r="F207" s="25">
        <f>sheet1!S$38</f>
        <v>4</v>
      </c>
      <c r="G207" s="27">
        <f>C207+(D207/2)+(D206/2)+E207</f>
        <v>3.5</v>
      </c>
      <c r="H207" s="28"/>
      <c r="I207" s="29" t="s">
        <v>62</v>
      </c>
      <c r="K207" s="23"/>
    </row>
    <row r="208" spans="1:11" x14ac:dyDescent="0.2">
      <c r="A208" s="24"/>
      <c r="B208" s="8" t="s">
        <v>57</v>
      </c>
      <c r="C208" s="25">
        <f>sheet1!L$38</f>
        <v>13</v>
      </c>
      <c r="D208" s="25">
        <f>sheet1!D$38</f>
        <v>6</v>
      </c>
      <c r="E208" s="26">
        <f>F208-C208-D208</f>
        <v>1</v>
      </c>
      <c r="F208" s="25">
        <f>sheet1!T$38</f>
        <v>20</v>
      </c>
      <c r="G208" s="27">
        <f>F208+(D207/2)</f>
        <v>22</v>
      </c>
      <c r="H208" s="28"/>
      <c r="I208" s="29" t="s">
        <v>63</v>
      </c>
      <c r="K208" s="23"/>
    </row>
    <row r="209" spans="1:11" x14ac:dyDescent="0.2">
      <c r="A209" s="24"/>
      <c r="B209" s="8" t="s">
        <v>58</v>
      </c>
      <c r="C209" s="25">
        <f>sheet1!M$38</f>
        <v>15</v>
      </c>
      <c r="D209" s="25">
        <f>sheet1!E$38</f>
        <v>8</v>
      </c>
      <c r="E209" s="26">
        <f>F209-C209-D209</f>
        <v>3</v>
      </c>
      <c r="F209" s="25">
        <f>sheet1!U$38</f>
        <v>26</v>
      </c>
      <c r="G209" s="27">
        <f>C209+D209+E209</f>
        <v>26</v>
      </c>
      <c r="H209" s="28"/>
      <c r="I209" s="31">
        <f>F211-G211</f>
        <v>9720788.7648118977</v>
      </c>
      <c r="K209" s="23"/>
    </row>
    <row r="210" spans="1:11" x14ac:dyDescent="0.2">
      <c r="A210" s="24"/>
      <c r="B210" s="8"/>
      <c r="C210" s="8"/>
      <c r="D210" s="8"/>
      <c r="E210" s="32"/>
      <c r="F210" s="33"/>
      <c r="G210" s="34"/>
      <c r="H210" s="28"/>
      <c r="I210" s="29"/>
      <c r="K210" s="23"/>
    </row>
    <row r="211" spans="1:11" x14ac:dyDescent="0.2">
      <c r="A211" s="35" t="s">
        <v>50</v>
      </c>
      <c r="B211" s="36"/>
      <c r="C211" s="10">
        <f>(C206*$K$4)+(C207*$K$6)+(C208*$K$8)+(C209*$K$10)</f>
        <v>2078110.1106756423</v>
      </c>
      <c r="D211" s="10">
        <f>(D206*$K$4)+(D207*$K$6)+(D208*$K$8)+(D209*$K$10)</f>
        <v>21797819.322523884</v>
      </c>
      <c r="E211" s="37"/>
      <c r="F211" s="10">
        <f>(F206*$K$4)+(F207*$K$6)+(F208*$K$8)+(F209*$K$10)</f>
        <v>24146627.52459152</v>
      </c>
      <c r="G211" s="38">
        <f>(G206*$K$4)+(G207*$K$6)+(G208*$K$8)+(G209*$K$10)</f>
        <v>14425838.759779623</v>
      </c>
      <c r="H211" s="39"/>
      <c r="I211" s="40"/>
      <c r="K211" s="23"/>
    </row>
    <row r="212" spans="1:11" x14ac:dyDescent="0.2">
      <c r="A212" s="28"/>
      <c r="B212" s="8"/>
      <c r="C212" s="8"/>
      <c r="D212" s="8"/>
      <c r="E212" s="8"/>
      <c r="F212" s="33"/>
      <c r="G212" s="42"/>
      <c r="H212" s="28"/>
      <c r="I212" s="28"/>
      <c r="K212" s="23"/>
    </row>
    <row r="213" spans="1:11" x14ac:dyDescent="0.2">
      <c r="A213" s="16" t="s">
        <v>31</v>
      </c>
      <c r="B213" s="17" t="s">
        <v>45</v>
      </c>
      <c r="C213" s="18">
        <f>sheet1!J$39</f>
        <v>1</v>
      </c>
      <c r="D213" s="18">
        <f>sheet1!B$39</f>
        <v>0</v>
      </c>
      <c r="E213" s="19">
        <f>F213-C213-D213</f>
        <v>0</v>
      </c>
      <c r="F213" s="18">
        <f>sheet1!R$39</f>
        <v>1</v>
      </c>
      <c r="G213" s="20">
        <f>C213+(D213/2)+E213</f>
        <v>1</v>
      </c>
      <c r="H213" s="21"/>
      <c r="I213" s="22" t="s">
        <v>61</v>
      </c>
      <c r="K213" s="23"/>
    </row>
    <row r="214" spans="1:11" x14ac:dyDescent="0.2">
      <c r="A214" s="24"/>
      <c r="B214" s="8" t="s">
        <v>56</v>
      </c>
      <c r="C214" s="25">
        <f>sheet1!K$39</f>
        <v>0</v>
      </c>
      <c r="D214" s="25">
        <f>sheet1!C$39</f>
        <v>3</v>
      </c>
      <c r="E214" s="26">
        <f>F214-C214-D214</f>
        <v>0</v>
      </c>
      <c r="F214" s="25">
        <f>sheet1!S$39</f>
        <v>3</v>
      </c>
      <c r="G214" s="27">
        <f>C214+(D214/2)+(D213/2)+E214</f>
        <v>1.5</v>
      </c>
      <c r="H214" s="28"/>
      <c r="I214" s="29" t="s">
        <v>62</v>
      </c>
      <c r="K214" s="23"/>
    </row>
    <row r="215" spans="1:11" x14ac:dyDescent="0.2">
      <c r="A215" s="24"/>
      <c r="B215" s="8" t="s">
        <v>57</v>
      </c>
      <c r="C215" s="25">
        <f>sheet1!L$39</f>
        <v>5</v>
      </c>
      <c r="D215" s="25">
        <f>sheet1!D$39</f>
        <v>3</v>
      </c>
      <c r="E215" s="26">
        <f>F215-C215-D215</f>
        <v>2</v>
      </c>
      <c r="F215" s="25">
        <f>sheet1!T$39</f>
        <v>10</v>
      </c>
      <c r="G215" s="27">
        <f>F215+(D214/2)</f>
        <v>11.5</v>
      </c>
      <c r="H215" s="28"/>
      <c r="I215" s="29" t="s">
        <v>63</v>
      </c>
      <c r="K215" s="23"/>
    </row>
    <row r="216" spans="1:11" x14ac:dyDescent="0.2">
      <c r="A216" s="24"/>
      <c r="B216" s="8" t="s">
        <v>58</v>
      </c>
      <c r="C216" s="25">
        <f>sheet1!M$39</f>
        <v>13</v>
      </c>
      <c r="D216" s="25">
        <f>sheet1!E$39</f>
        <v>1</v>
      </c>
      <c r="E216" s="26">
        <f>F216-C216-D216</f>
        <v>1</v>
      </c>
      <c r="F216" s="25">
        <f>sheet1!U$39</f>
        <v>15</v>
      </c>
      <c r="G216" s="27">
        <f>C216+D216+E216</f>
        <v>15</v>
      </c>
      <c r="H216" s="28"/>
      <c r="I216" s="31">
        <f>F218-G218</f>
        <v>349206.58156934381</v>
      </c>
      <c r="K216" s="23"/>
    </row>
    <row r="217" spans="1:11" x14ac:dyDescent="0.2">
      <c r="A217" s="24"/>
      <c r="B217" s="8"/>
      <c r="C217" s="8"/>
      <c r="D217" s="8"/>
      <c r="E217" s="32"/>
      <c r="F217" s="33"/>
      <c r="G217" s="34"/>
      <c r="H217" s="28"/>
      <c r="I217" s="29"/>
      <c r="K217" s="23"/>
    </row>
    <row r="218" spans="1:11" x14ac:dyDescent="0.2">
      <c r="A218" s="35" t="s">
        <v>50</v>
      </c>
      <c r="B218" s="36"/>
      <c r="C218" s="10">
        <f>(C213*$K$4)+(C214*$K$6)+(C215*$K$8)+(C216*$K$10)</f>
        <v>7726911.8711930439</v>
      </c>
      <c r="D218" s="10">
        <f>(D213*$K$4)+(D214*$K$6)+(D215*$K$8)+(D216*$K$10)</f>
        <v>1301918.1149846201</v>
      </c>
      <c r="E218" s="37"/>
      <c r="F218" s="10">
        <f>(F213*$K$4)+(F214*$K$6)+(F215*$K$8)+(F216*$K$10)</f>
        <v>9270025.1111657601</v>
      </c>
      <c r="G218" s="38">
        <f>(G213*$K$4)+(G214*$K$6)+(G215*$K$8)+(G216*$K$10)</f>
        <v>8920818.5295964163</v>
      </c>
      <c r="H218" s="39"/>
      <c r="I218" s="40"/>
      <c r="K218" s="23"/>
    </row>
    <row r="219" spans="1:11" x14ac:dyDescent="0.2">
      <c r="A219" s="28"/>
      <c r="B219" s="8"/>
      <c r="C219" s="8"/>
      <c r="D219" s="8"/>
      <c r="E219" s="8"/>
      <c r="F219" s="33"/>
      <c r="G219" s="42"/>
      <c r="H219" s="28"/>
      <c r="I219" s="28"/>
      <c r="K219" s="23"/>
    </row>
    <row r="220" spans="1:11" x14ac:dyDescent="0.2">
      <c r="A220" s="16" t="s">
        <v>32</v>
      </c>
      <c r="B220" s="17" t="s">
        <v>45</v>
      </c>
      <c r="C220" s="18">
        <f>sheet1!J$40</f>
        <v>1</v>
      </c>
      <c r="D220" s="18">
        <f>sheet1!B$40</f>
        <v>0</v>
      </c>
      <c r="E220" s="19">
        <f>F220-C220-D220</f>
        <v>0</v>
      </c>
      <c r="F220" s="18">
        <f>sheet1!R$40</f>
        <v>1</v>
      </c>
      <c r="G220" s="20">
        <f>C220+(D220/2)+E220</f>
        <v>1</v>
      </c>
      <c r="H220" s="21"/>
      <c r="I220" s="22" t="s">
        <v>61</v>
      </c>
      <c r="K220" s="23"/>
    </row>
    <row r="221" spans="1:11" x14ac:dyDescent="0.2">
      <c r="A221" s="24"/>
      <c r="B221" s="8" t="s">
        <v>56</v>
      </c>
      <c r="C221" s="25">
        <f>sheet1!K$40</f>
        <v>6</v>
      </c>
      <c r="D221" s="25">
        <f>sheet1!C$40</f>
        <v>1</v>
      </c>
      <c r="E221" s="26">
        <f>F221-C221-D221</f>
        <v>1</v>
      </c>
      <c r="F221" s="25">
        <f>sheet1!S$40</f>
        <v>8</v>
      </c>
      <c r="G221" s="27">
        <f>C221+(D221/2)+(D220/2)+E221</f>
        <v>7.5</v>
      </c>
      <c r="H221" s="28"/>
      <c r="I221" s="29" t="s">
        <v>62</v>
      </c>
      <c r="K221" s="23"/>
    </row>
    <row r="222" spans="1:11" x14ac:dyDescent="0.2">
      <c r="A222" s="24"/>
      <c r="B222" s="8" t="s">
        <v>57</v>
      </c>
      <c r="C222" s="25">
        <f>sheet1!L$40</f>
        <v>5</v>
      </c>
      <c r="D222" s="25">
        <f>sheet1!D$40</f>
        <v>2</v>
      </c>
      <c r="E222" s="26">
        <f>F222-C222-D222</f>
        <v>1</v>
      </c>
      <c r="F222" s="25">
        <f>sheet1!T$40</f>
        <v>8</v>
      </c>
      <c r="G222" s="27">
        <f>F222+(D221/2)</f>
        <v>8.5</v>
      </c>
      <c r="H222" s="28"/>
      <c r="I222" s="29" t="s">
        <v>63</v>
      </c>
      <c r="K222" s="23"/>
    </row>
    <row r="223" spans="1:11" x14ac:dyDescent="0.2">
      <c r="A223" s="24"/>
      <c r="B223" s="8" t="s">
        <v>58</v>
      </c>
      <c r="C223" s="25">
        <f>sheet1!M$40</f>
        <v>2</v>
      </c>
      <c r="D223" s="25">
        <f>sheet1!E$40</f>
        <v>0</v>
      </c>
      <c r="E223" s="26">
        <f>F223-C223-D223</f>
        <v>3</v>
      </c>
      <c r="F223" s="25">
        <f>sheet1!U$40</f>
        <v>5</v>
      </c>
      <c r="G223" s="27">
        <f>C223+D223+E223</f>
        <v>5</v>
      </c>
      <c r="H223" s="28"/>
      <c r="I223" s="31">
        <f>F225-G225</f>
        <v>116402.19385644794</v>
      </c>
      <c r="K223" s="23"/>
    </row>
    <row r="224" spans="1:11" x14ac:dyDescent="0.2">
      <c r="A224" s="24"/>
      <c r="B224" s="8"/>
      <c r="C224" s="8"/>
      <c r="D224" s="8"/>
      <c r="E224" s="32"/>
      <c r="F224" s="33"/>
      <c r="G224" s="34"/>
      <c r="H224" s="28"/>
      <c r="I224" s="29"/>
      <c r="K224" s="23"/>
    </row>
    <row r="225" spans="1:11" x14ac:dyDescent="0.2">
      <c r="A225" s="35" t="s">
        <v>50</v>
      </c>
      <c r="B225" s="36"/>
      <c r="C225" s="10">
        <f>(C220*$K$4)+(C221*$K$6)+(C222*$K$8)+(C223*$K$10)</f>
        <v>9006760.6106062103</v>
      </c>
      <c r="D225" s="10">
        <f>(D220*$K$4)+(D221*$K$6)+(D222*$K$8)+(D223*$K$10)</f>
        <v>504536.75785627268</v>
      </c>
      <c r="E225" s="37"/>
      <c r="F225" s="10">
        <f>(F220*$K$4)+(F221*$K$6)+(F222*$K$8)+(F223*$K$10)</f>
        <v>10105377.304281833</v>
      </c>
      <c r="G225" s="38">
        <f>(G220*$K$4)+(G221*$K$6)+(G222*$K$8)+(G223*$K$10)</f>
        <v>9988975.1104253847</v>
      </c>
      <c r="H225" s="39"/>
      <c r="I225" s="40"/>
      <c r="K225" s="23"/>
    </row>
    <row r="226" spans="1:11" x14ac:dyDescent="0.2">
      <c r="A226" s="28"/>
      <c r="B226" s="8"/>
      <c r="C226" s="8"/>
      <c r="D226" s="8"/>
      <c r="E226" s="8"/>
      <c r="F226" s="33"/>
      <c r="G226" s="42"/>
      <c r="H226" s="28"/>
      <c r="I226" s="28"/>
      <c r="K226" s="23"/>
    </row>
    <row r="227" spans="1:11" x14ac:dyDescent="0.2">
      <c r="A227" s="16" t="s">
        <v>33</v>
      </c>
      <c r="B227" s="17" t="s">
        <v>45</v>
      </c>
      <c r="C227" s="18">
        <f>sheet1!J$41</f>
        <v>0</v>
      </c>
      <c r="D227" s="18">
        <f>sheet1!B$41</f>
        <v>0</v>
      </c>
      <c r="E227" s="19">
        <f>F227-C227-D227</f>
        <v>0</v>
      </c>
      <c r="F227" s="18">
        <f>sheet1!R$41</f>
        <v>0</v>
      </c>
      <c r="G227" s="20">
        <f>C227+(D227/2)+E227</f>
        <v>0</v>
      </c>
      <c r="H227" s="21"/>
      <c r="I227" s="22" t="s">
        <v>61</v>
      </c>
      <c r="K227" s="23"/>
    </row>
    <row r="228" spans="1:11" x14ac:dyDescent="0.2">
      <c r="A228" s="24"/>
      <c r="B228" s="8" t="s">
        <v>56</v>
      </c>
      <c r="C228" s="25">
        <f>sheet1!K$41</f>
        <v>1</v>
      </c>
      <c r="D228" s="25">
        <f>sheet1!C$41</f>
        <v>4</v>
      </c>
      <c r="E228" s="26">
        <f>F228-C228-D228</f>
        <v>0</v>
      </c>
      <c r="F228" s="25">
        <f>sheet1!S$41</f>
        <v>5</v>
      </c>
      <c r="G228" s="27">
        <f>C228+(D228/2)+(D227/2)+E228</f>
        <v>3</v>
      </c>
      <c r="H228" s="28"/>
      <c r="I228" s="29" t="s">
        <v>62</v>
      </c>
      <c r="K228" s="23"/>
    </row>
    <row r="229" spans="1:11" x14ac:dyDescent="0.2">
      <c r="A229" s="24"/>
      <c r="B229" s="8" t="s">
        <v>57</v>
      </c>
      <c r="C229" s="25">
        <f>sheet1!L$41</f>
        <v>34</v>
      </c>
      <c r="D229" s="25">
        <f>sheet1!D$41</f>
        <v>9</v>
      </c>
      <c r="E229" s="26">
        <f>F229-C229-D229</f>
        <v>1</v>
      </c>
      <c r="F229" s="25">
        <f>sheet1!T$41</f>
        <v>44</v>
      </c>
      <c r="G229" s="27">
        <f>F229+(D228/2)</f>
        <v>46</v>
      </c>
      <c r="H229" s="28"/>
      <c r="I229" s="29" t="s">
        <v>63</v>
      </c>
      <c r="K229" s="23"/>
    </row>
    <row r="230" spans="1:11" x14ac:dyDescent="0.2">
      <c r="A230" s="24"/>
      <c r="B230" s="8" t="s">
        <v>58</v>
      </c>
      <c r="C230" s="25">
        <f>sheet1!M$41</f>
        <v>64</v>
      </c>
      <c r="D230" s="25">
        <f>sheet1!E$41</f>
        <v>7</v>
      </c>
      <c r="E230" s="26">
        <f>F230-C230-D230</f>
        <v>2</v>
      </c>
      <c r="F230" s="25">
        <f>sheet1!U$41</f>
        <v>73</v>
      </c>
      <c r="G230" s="27">
        <f>C230+D230+E230</f>
        <v>73</v>
      </c>
      <c r="H230" s="28"/>
      <c r="I230" s="31">
        <f>F232-G232</f>
        <v>465608.77542579174</v>
      </c>
      <c r="K230" s="23"/>
    </row>
    <row r="231" spans="1:11" x14ac:dyDescent="0.2">
      <c r="A231" s="24"/>
      <c r="B231" s="8"/>
      <c r="C231" s="8"/>
      <c r="D231" s="8"/>
      <c r="E231" s="32"/>
      <c r="F231" s="33"/>
      <c r="G231" s="34"/>
      <c r="H231" s="28"/>
      <c r="I231" s="29"/>
      <c r="K231" s="23"/>
    </row>
    <row r="232" spans="1:11" x14ac:dyDescent="0.2">
      <c r="A232" s="35" t="s">
        <v>50</v>
      </c>
      <c r="B232" s="36"/>
      <c r="C232" s="10">
        <f>(C227*$K$4)+(C228*$K$6)+(C229*$K$8)+(C230*$K$10)</f>
        <v>7245588.9125063801</v>
      </c>
      <c r="D232" s="10">
        <f>(D227*$K$4)+(D228*$K$6)+(D229*$K$8)+(D230*$K$10)</f>
        <v>2529005.9690537988</v>
      </c>
      <c r="E232" s="37"/>
      <c r="F232" s="10">
        <f>(F227*$K$4)+(F228*$K$6)+(F229*$K$8)+(F230*$K$10)</f>
        <v>9985252.7613929957</v>
      </c>
      <c r="G232" s="38">
        <f>(G227*$K$4)+(G228*$K$6)+(G229*$K$8)+(G230*$K$10)</f>
        <v>9519643.985967204</v>
      </c>
      <c r="H232" s="39"/>
      <c r="I232" s="40"/>
      <c r="K232" s="23"/>
    </row>
    <row r="233" spans="1:11" x14ac:dyDescent="0.2">
      <c r="A233" s="28"/>
      <c r="B233" s="8"/>
      <c r="C233" s="8"/>
      <c r="D233" s="8"/>
      <c r="E233" s="8"/>
      <c r="F233" s="33"/>
      <c r="G233" s="42"/>
      <c r="H233" s="28"/>
      <c r="I233" s="28"/>
      <c r="K233" s="23"/>
    </row>
    <row r="234" spans="1:11" x14ac:dyDescent="0.2">
      <c r="A234" s="16" t="s">
        <v>34</v>
      </c>
      <c r="B234" s="17" t="s">
        <v>45</v>
      </c>
      <c r="C234" s="18">
        <f>sheet1!J$42</f>
        <v>0</v>
      </c>
      <c r="D234" s="18">
        <f>sheet1!B$42</f>
        <v>1</v>
      </c>
      <c r="E234" s="19">
        <f>F234-C234-D234</f>
        <v>0</v>
      </c>
      <c r="F234" s="18">
        <f>sheet1!R$42</f>
        <v>1</v>
      </c>
      <c r="G234" s="20">
        <f>C234+(D234/2)+E234</f>
        <v>0.5</v>
      </c>
      <c r="H234" s="21"/>
      <c r="I234" s="22" t="s">
        <v>61</v>
      </c>
      <c r="K234" s="23"/>
    </row>
    <row r="235" spans="1:11" x14ac:dyDescent="0.2">
      <c r="A235" s="24"/>
      <c r="B235" s="8" t="s">
        <v>56</v>
      </c>
      <c r="C235" s="25">
        <f>sheet1!K$42</f>
        <v>3</v>
      </c>
      <c r="D235" s="25">
        <f>sheet1!C$42</f>
        <v>8</v>
      </c>
      <c r="E235" s="26">
        <f>F235-C235-D235</f>
        <v>1</v>
      </c>
      <c r="F235" s="25">
        <f>sheet1!S$42</f>
        <v>12</v>
      </c>
      <c r="G235" s="27">
        <f>C235+(D235/2)+(D234/2)+E235</f>
        <v>8.5</v>
      </c>
      <c r="H235" s="28"/>
      <c r="I235" s="29" t="s">
        <v>62</v>
      </c>
      <c r="K235" s="23"/>
    </row>
    <row r="236" spans="1:11" x14ac:dyDescent="0.2">
      <c r="A236" s="24"/>
      <c r="B236" s="8" t="s">
        <v>57</v>
      </c>
      <c r="C236" s="25">
        <f>sheet1!L$42</f>
        <v>26</v>
      </c>
      <c r="D236" s="25">
        <f>sheet1!D$42</f>
        <v>9</v>
      </c>
      <c r="E236" s="26">
        <f>F236-C236-D236</f>
        <v>9</v>
      </c>
      <c r="F236" s="25">
        <f>sheet1!T$42</f>
        <v>44</v>
      </c>
      <c r="G236" s="27">
        <f>F236+(D235/2)</f>
        <v>48</v>
      </c>
      <c r="H236" s="28"/>
      <c r="I236" s="29" t="s">
        <v>63</v>
      </c>
      <c r="K236" s="23"/>
    </row>
    <row r="237" spans="1:11" x14ac:dyDescent="0.2">
      <c r="A237" s="24"/>
      <c r="B237" s="8" t="s">
        <v>58</v>
      </c>
      <c r="C237" s="25">
        <f>sheet1!M$42</f>
        <v>54</v>
      </c>
      <c r="D237" s="25">
        <f>sheet1!E$42</f>
        <v>5</v>
      </c>
      <c r="E237" s="26">
        <f>F237-C237-D237</f>
        <v>2</v>
      </c>
      <c r="F237" s="25">
        <f>sheet1!U$42</f>
        <v>61</v>
      </c>
      <c r="G237" s="27">
        <f>C237+D237+E237</f>
        <v>61</v>
      </c>
      <c r="H237" s="28"/>
      <c r="I237" s="31">
        <f>F239-G239</f>
        <v>4016277.5473136231</v>
      </c>
      <c r="K237" s="23"/>
    </row>
    <row r="238" spans="1:11" x14ac:dyDescent="0.2">
      <c r="A238" s="24"/>
      <c r="B238" s="8"/>
      <c r="C238" s="8"/>
      <c r="D238" s="8"/>
      <c r="E238" s="32"/>
      <c r="F238" s="33"/>
      <c r="G238" s="34"/>
      <c r="H238" s="28"/>
      <c r="I238" s="29"/>
      <c r="K238" s="23"/>
    </row>
    <row r="239" spans="1:11" x14ac:dyDescent="0.2">
      <c r="A239" s="35" t="s">
        <v>50</v>
      </c>
      <c r="B239" s="36"/>
      <c r="C239" s="10">
        <f>(C234*$K$4)+(C235*$K$6)+(C236*$K$8)+(C237*$K$10)</f>
        <v>6567330.8320536343</v>
      </c>
      <c r="D239" s="10">
        <f>(D234*$K$4)+(D235*$K$6)+(D236*$K$8)+(D237*$K$10)</f>
        <v>10195954.760996291</v>
      </c>
      <c r="E239" s="37"/>
      <c r="F239" s="10">
        <f>(F234*$K$4)+(F235*$K$6)+(F236*$K$8)+(F237*$K$10)</f>
        <v>18021944.971025769</v>
      </c>
      <c r="G239" s="38">
        <f>(G234*$K$4)+(G235*$K$6)+(G236*$K$8)+(G237*$K$10)</f>
        <v>14005667.423712146</v>
      </c>
      <c r="H239" s="39"/>
      <c r="I239" s="40"/>
      <c r="K239" s="23"/>
    </row>
    <row r="240" spans="1:11" x14ac:dyDescent="0.2">
      <c r="A240" s="28"/>
      <c r="B240" s="8"/>
      <c r="C240" s="8"/>
      <c r="D240" s="8"/>
      <c r="E240" s="8"/>
      <c r="F240" s="33"/>
      <c r="G240" s="42"/>
      <c r="H240" s="28"/>
      <c r="I240" s="28"/>
      <c r="K240" s="23"/>
    </row>
    <row r="241" spans="1:11" x14ac:dyDescent="0.2">
      <c r="A241" s="16" t="s">
        <v>35</v>
      </c>
      <c r="B241" s="17" t="s">
        <v>45</v>
      </c>
      <c r="C241" s="18">
        <f>sheet1!J$43</f>
        <v>2</v>
      </c>
      <c r="D241" s="18">
        <f>sheet1!B$43</f>
        <v>3</v>
      </c>
      <c r="E241" s="19">
        <f>F241-C241-D241</f>
        <v>0</v>
      </c>
      <c r="F241" s="18">
        <f>sheet1!R$43</f>
        <v>5</v>
      </c>
      <c r="G241" s="20">
        <f>C241+(D241/2)+E241</f>
        <v>3.5</v>
      </c>
      <c r="H241" s="21"/>
      <c r="I241" s="22" t="s">
        <v>61</v>
      </c>
      <c r="K241" s="23"/>
    </row>
    <row r="242" spans="1:11" x14ac:dyDescent="0.2">
      <c r="A242" s="24"/>
      <c r="B242" s="8" t="s">
        <v>56</v>
      </c>
      <c r="C242" s="25">
        <f>sheet1!K$43</f>
        <v>19</v>
      </c>
      <c r="D242" s="25">
        <f>sheet1!C$43</f>
        <v>9</v>
      </c>
      <c r="E242" s="26">
        <f>F242-C242-D242</f>
        <v>3</v>
      </c>
      <c r="F242" s="25">
        <f>sheet1!S$43</f>
        <v>31</v>
      </c>
      <c r="G242" s="27">
        <f>C242+(D242/2)+(D241/2)+E242</f>
        <v>28</v>
      </c>
      <c r="H242" s="28"/>
      <c r="I242" s="29" t="s">
        <v>62</v>
      </c>
      <c r="K242" s="23"/>
    </row>
    <row r="243" spans="1:11" x14ac:dyDescent="0.2">
      <c r="A243" s="24"/>
      <c r="B243" s="8" t="s">
        <v>57</v>
      </c>
      <c r="C243" s="25">
        <f>sheet1!L$43</f>
        <v>57</v>
      </c>
      <c r="D243" s="25">
        <f>sheet1!D$43</f>
        <v>18</v>
      </c>
      <c r="E243" s="26">
        <f>F243-C243-D243</f>
        <v>15</v>
      </c>
      <c r="F243" s="25">
        <f>sheet1!T$43</f>
        <v>90</v>
      </c>
      <c r="G243" s="27">
        <f>F243+(D242/2)</f>
        <v>94.5</v>
      </c>
      <c r="H243" s="28"/>
      <c r="I243" s="29" t="s">
        <v>63</v>
      </c>
      <c r="K243" s="23"/>
    </row>
    <row r="244" spans="1:11" x14ac:dyDescent="0.2">
      <c r="A244" s="24"/>
      <c r="B244" s="8" t="s">
        <v>58</v>
      </c>
      <c r="C244" s="25">
        <f>sheet1!M$43</f>
        <v>116</v>
      </c>
      <c r="D244" s="25">
        <f>sheet1!E$43</f>
        <v>6</v>
      </c>
      <c r="E244" s="26">
        <f>F244-C244-D244</f>
        <v>10</v>
      </c>
      <c r="F244" s="25">
        <f>sheet1!U$43</f>
        <v>132</v>
      </c>
      <c r="G244" s="27">
        <f>C244+D244+E244</f>
        <v>132</v>
      </c>
      <c r="H244" s="28"/>
      <c r="I244" s="31">
        <f>F246-G246</f>
        <v>10302799.73409415</v>
      </c>
      <c r="K244" s="23"/>
    </row>
    <row r="245" spans="1:11" x14ac:dyDescent="0.2">
      <c r="A245" s="24"/>
      <c r="B245" s="8"/>
      <c r="C245" s="8"/>
      <c r="D245" s="8"/>
      <c r="E245" s="32"/>
      <c r="F245" s="33"/>
      <c r="G245" s="34"/>
      <c r="H245" s="28"/>
      <c r="I245" s="29"/>
      <c r="K245" s="23"/>
    </row>
    <row r="246" spans="1:11" x14ac:dyDescent="0.2">
      <c r="A246" s="35" t="s">
        <v>50</v>
      </c>
      <c r="B246" s="36"/>
      <c r="C246" s="10">
        <f>(C241*$K$4)+(C242*$K$6)+(C243*$K$8)+(C244*$K$10)</f>
        <v>31258838.292411469</v>
      </c>
      <c r="D246" s="10">
        <f>(D241*$K$4)+(D242*$K$6)+(D243*$K$8)+(D244*$K$10)</f>
        <v>24381577.60211581</v>
      </c>
      <c r="E246" s="37"/>
      <c r="F246" s="10">
        <f>(F241*$K$4)+(F242*$K$6)+(F243*$K$8)+(F244*$K$10)</f>
        <v>58569625.394118018</v>
      </c>
      <c r="G246" s="38">
        <f>(G241*$K$4)+(G242*$K$6)+(G243*$K$8)+(G244*$K$10)</f>
        <v>48266825.660023868</v>
      </c>
      <c r="H246" s="39"/>
      <c r="I246" s="40"/>
      <c r="K246" s="23"/>
    </row>
    <row r="247" spans="1:11" x14ac:dyDescent="0.2">
      <c r="A247" s="28"/>
      <c r="B247" s="8"/>
      <c r="C247" s="8"/>
      <c r="D247" s="8"/>
      <c r="E247" s="8"/>
      <c r="F247" s="33"/>
      <c r="G247" s="42"/>
      <c r="H247" s="28"/>
      <c r="I247" s="28"/>
      <c r="K247" s="23"/>
    </row>
    <row r="248" spans="1:11" x14ac:dyDescent="0.2">
      <c r="A248" s="16" t="s">
        <v>36</v>
      </c>
      <c r="B248" s="17" t="s">
        <v>45</v>
      </c>
      <c r="C248" s="18">
        <f>sheet1!J$44</f>
        <v>0</v>
      </c>
      <c r="D248" s="18">
        <f>sheet1!B$44</f>
        <v>1</v>
      </c>
      <c r="E248" s="19">
        <f>F248-C248-D248</f>
        <v>0</v>
      </c>
      <c r="F248" s="18">
        <f>sheet1!R$44</f>
        <v>1</v>
      </c>
      <c r="G248" s="20">
        <f>C248+(D248/2)+E248</f>
        <v>0.5</v>
      </c>
      <c r="H248" s="21"/>
      <c r="I248" s="22" t="s">
        <v>61</v>
      </c>
      <c r="K248" s="23"/>
    </row>
    <row r="249" spans="1:11" x14ac:dyDescent="0.2">
      <c r="A249" s="24"/>
      <c r="B249" s="8" t="s">
        <v>56</v>
      </c>
      <c r="C249" s="25">
        <f>sheet1!K$44</f>
        <v>0</v>
      </c>
      <c r="D249" s="25">
        <f>sheet1!C$44</f>
        <v>0</v>
      </c>
      <c r="E249" s="26">
        <f>F249-C249-D249</f>
        <v>0</v>
      </c>
      <c r="F249" s="25">
        <f>sheet1!S$44</f>
        <v>0</v>
      </c>
      <c r="G249" s="27">
        <f>C249+(D249/2)+(D248/2)+E249</f>
        <v>0.5</v>
      </c>
      <c r="H249" s="28"/>
      <c r="I249" s="29" t="s">
        <v>62</v>
      </c>
      <c r="K249" s="23"/>
    </row>
    <row r="250" spans="1:11" x14ac:dyDescent="0.2">
      <c r="A250" s="24"/>
      <c r="B250" s="8" t="s">
        <v>57</v>
      </c>
      <c r="C250" s="25">
        <f>sheet1!L$44</f>
        <v>10</v>
      </c>
      <c r="D250" s="25">
        <f>sheet1!D$44</f>
        <v>0</v>
      </c>
      <c r="E250" s="26">
        <f>F250-C250-D250</f>
        <v>0</v>
      </c>
      <c r="F250" s="25">
        <f>sheet1!T$44</f>
        <v>10</v>
      </c>
      <c r="G250" s="27">
        <f>F250+(D249/2)</f>
        <v>10</v>
      </c>
      <c r="H250" s="28"/>
      <c r="I250" s="29" t="s">
        <v>63</v>
      </c>
      <c r="K250" s="23"/>
    </row>
    <row r="251" spans="1:11" x14ac:dyDescent="0.2">
      <c r="A251" s="24"/>
      <c r="B251" s="8" t="s">
        <v>58</v>
      </c>
      <c r="C251" s="25">
        <f>sheet1!M$44</f>
        <v>36</v>
      </c>
      <c r="D251" s="25">
        <f>sheet1!E$44</f>
        <v>3</v>
      </c>
      <c r="E251" s="26">
        <f>F251-C251-D251</f>
        <v>12</v>
      </c>
      <c r="F251" s="25">
        <f>sheet1!U$44</f>
        <v>51</v>
      </c>
      <c r="G251" s="27">
        <f>C251+D251+E251</f>
        <v>51</v>
      </c>
      <c r="H251" s="28"/>
      <c r="I251" s="31">
        <f>F253-G253</f>
        <v>3085059.9964620378</v>
      </c>
      <c r="K251" s="23"/>
    </row>
    <row r="252" spans="1:11" x14ac:dyDescent="0.2">
      <c r="A252" s="24"/>
      <c r="B252" s="8"/>
      <c r="C252" s="8"/>
      <c r="D252" s="8"/>
      <c r="E252" s="32"/>
      <c r="F252" s="33"/>
      <c r="G252" s="34"/>
      <c r="H252" s="28"/>
      <c r="I252" s="29"/>
      <c r="K252" s="23"/>
    </row>
    <row r="253" spans="1:11" x14ac:dyDescent="0.2">
      <c r="A253" s="35" t="s">
        <v>50</v>
      </c>
      <c r="B253" s="36"/>
      <c r="C253" s="10">
        <f>(C248*$K$4)+(C249*$K$6)+(C250*$K$8)+(C251*$K$10)</f>
        <v>3067222.1832750146</v>
      </c>
      <c r="D253" s="10">
        <f>(D248*$K$4)+(D249*$K$6)+(D250*$K$8)+(D251*$K$10)</f>
        <v>6673622.4720289651</v>
      </c>
      <c r="E253" s="37"/>
      <c r="F253" s="10">
        <f>(F248*$K$4)+(F249*$K$6)+(F250*$K$8)+(F251*$K$10)</f>
        <v>10461327.194014123</v>
      </c>
      <c r="G253" s="38">
        <f>(G248*$K$4)+(G249*$K$6)+(G250*$K$8)+(G251*$K$10)</f>
        <v>7376267.1975520849</v>
      </c>
      <c r="H253" s="39"/>
      <c r="I253" s="40"/>
      <c r="K253" s="23"/>
    </row>
    <row r="254" spans="1:11" x14ac:dyDescent="0.2">
      <c r="A254" s="28"/>
      <c r="B254" s="8"/>
      <c r="C254" s="8"/>
      <c r="D254" s="8"/>
      <c r="E254" s="8"/>
      <c r="F254" s="33"/>
      <c r="G254" s="42"/>
      <c r="H254" s="28"/>
      <c r="I254" s="28"/>
      <c r="K254" s="23"/>
    </row>
    <row r="255" spans="1:11" x14ac:dyDescent="0.2">
      <c r="A255" s="16" t="s">
        <v>37</v>
      </c>
      <c r="B255" s="17" t="s">
        <v>45</v>
      </c>
      <c r="C255" s="18">
        <f>sheet1!J$45</f>
        <v>1</v>
      </c>
      <c r="D255" s="18">
        <f>sheet1!B$45</f>
        <v>0</v>
      </c>
      <c r="E255" s="19">
        <f>F255-C255-D255</f>
        <v>0</v>
      </c>
      <c r="F255" s="18">
        <f>sheet1!R$45</f>
        <v>1</v>
      </c>
      <c r="G255" s="20">
        <f>C255+(D255/2)+E255</f>
        <v>1</v>
      </c>
      <c r="H255" s="21"/>
      <c r="I255" s="22" t="s">
        <v>61</v>
      </c>
      <c r="K255" s="23"/>
    </row>
    <row r="256" spans="1:11" x14ac:dyDescent="0.2">
      <c r="A256" s="24"/>
      <c r="B256" s="8" t="s">
        <v>56</v>
      </c>
      <c r="C256" s="25">
        <f>sheet1!K$45</f>
        <v>2</v>
      </c>
      <c r="D256" s="25">
        <f>sheet1!C$45</f>
        <v>2</v>
      </c>
      <c r="E256" s="26">
        <f>F256-C256-D256</f>
        <v>3</v>
      </c>
      <c r="F256" s="25">
        <f>sheet1!S$45</f>
        <v>7</v>
      </c>
      <c r="G256" s="27">
        <f>C256+(D256/2)+(D255/2)+E256</f>
        <v>6</v>
      </c>
      <c r="H256" s="28"/>
      <c r="I256" s="29" t="s">
        <v>62</v>
      </c>
      <c r="K256" s="23"/>
    </row>
    <row r="257" spans="1:11" x14ac:dyDescent="0.2">
      <c r="A257" s="24"/>
      <c r="B257" s="8" t="s">
        <v>57</v>
      </c>
      <c r="C257" s="25">
        <f>sheet1!L$45</f>
        <v>14</v>
      </c>
      <c r="D257" s="25">
        <f>sheet1!D$45</f>
        <v>3</v>
      </c>
      <c r="E257" s="26">
        <f>F257-C257-D257</f>
        <v>2</v>
      </c>
      <c r="F257" s="25">
        <f>sheet1!T$45</f>
        <v>19</v>
      </c>
      <c r="G257" s="27">
        <f>F257+(D256/2)</f>
        <v>20</v>
      </c>
      <c r="H257" s="28"/>
      <c r="I257" s="29" t="s">
        <v>63</v>
      </c>
      <c r="K257" s="23"/>
    </row>
    <row r="258" spans="1:11" x14ac:dyDescent="0.2">
      <c r="A258" s="24"/>
      <c r="B258" s="8" t="s">
        <v>58</v>
      </c>
      <c r="C258" s="25">
        <f>sheet1!M$45</f>
        <v>18</v>
      </c>
      <c r="D258" s="25">
        <f>sheet1!E$45</f>
        <v>5</v>
      </c>
      <c r="E258" s="26">
        <f>F258-C258-D258</f>
        <v>0</v>
      </c>
      <c r="F258" s="25">
        <f>sheet1!U$45</f>
        <v>23</v>
      </c>
      <c r="G258" s="27">
        <f>C258+D258+E258</f>
        <v>23</v>
      </c>
      <c r="H258" s="28"/>
      <c r="I258" s="31">
        <f>F260-G260</f>
        <v>232804.38771289587</v>
      </c>
      <c r="K258" s="23"/>
    </row>
    <row r="259" spans="1:11" x14ac:dyDescent="0.2">
      <c r="A259" s="24"/>
      <c r="B259" s="8"/>
      <c r="C259" s="8"/>
      <c r="D259" s="8"/>
      <c r="E259" s="32"/>
      <c r="F259" s="33"/>
      <c r="G259" s="34"/>
      <c r="H259" s="28"/>
      <c r="I259" s="29"/>
      <c r="K259" s="23"/>
    </row>
    <row r="260" spans="1:11" x14ac:dyDescent="0.2">
      <c r="A260" s="35" t="s">
        <v>50</v>
      </c>
      <c r="B260" s="36"/>
      <c r="C260" s="10">
        <f>(C255*$K$4)+(C256*$K$6)+(C257*$K$8)+(C258*$K$10)</f>
        <v>9489073.7282737754</v>
      </c>
      <c r="D260" s="10">
        <f>(D255*$K$4)+(D256*$K$6)+(D257*$K$8)+(D258*$K$10)</f>
        <v>1218697.116793979</v>
      </c>
      <c r="E260" s="37"/>
      <c r="F260" s="10">
        <f>(F255*$K$4)+(F256*$K$6)+(F257*$K$8)+(F258*$K$10)</f>
        <v>11859071.29177874</v>
      </c>
      <c r="G260" s="38">
        <f>(G255*$K$4)+(G256*$K$6)+(G257*$K$8)+(G258*$K$10)</f>
        <v>11626266.904065844</v>
      </c>
      <c r="H260" s="39"/>
      <c r="I260" s="40"/>
      <c r="K260" s="23"/>
    </row>
    <row r="261" spans="1:11" x14ac:dyDescent="0.2">
      <c r="A261" s="28"/>
      <c r="B261" s="8"/>
      <c r="C261" s="8"/>
      <c r="D261" s="8"/>
      <c r="E261" s="8"/>
      <c r="F261" s="33"/>
      <c r="G261" s="42"/>
      <c r="H261" s="28"/>
      <c r="I261" s="28"/>
      <c r="K261" s="23"/>
    </row>
    <row r="262" spans="1:11" x14ac:dyDescent="0.2">
      <c r="A262" s="16" t="s">
        <v>38</v>
      </c>
      <c r="B262" s="17" t="s">
        <v>45</v>
      </c>
      <c r="C262" s="18">
        <f>sheet1!J$46</f>
        <v>0</v>
      </c>
      <c r="D262" s="18">
        <f>sheet1!B$46</f>
        <v>0</v>
      </c>
      <c r="E262" s="19">
        <f>F262-C262-D262</f>
        <v>0</v>
      </c>
      <c r="F262" s="18">
        <f>sheet1!R$46</f>
        <v>0</v>
      </c>
      <c r="G262" s="20">
        <f>C262+(D262/2)+E262</f>
        <v>0</v>
      </c>
      <c r="H262" s="21"/>
      <c r="I262" s="22" t="s">
        <v>61</v>
      </c>
      <c r="K262" s="23"/>
    </row>
    <row r="263" spans="1:11" x14ac:dyDescent="0.2">
      <c r="A263" s="24"/>
      <c r="B263" s="8" t="s">
        <v>56</v>
      </c>
      <c r="C263" s="25">
        <f>sheet1!K$46</f>
        <v>6</v>
      </c>
      <c r="D263" s="25">
        <f>sheet1!C$46</f>
        <v>2</v>
      </c>
      <c r="E263" s="26">
        <f>F263-C263-D263</f>
        <v>1</v>
      </c>
      <c r="F263" s="25">
        <f>sheet1!S$46</f>
        <v>9</v>
      </c>
      <c r="G263" s="27">
        <f>C263+(D263/2)+(D262/2)+E263</f>
        <v>8</v>
      </c>
      <c r="H263" s="28"/>
      <c r="I263" s="29" t="s">
        <v>62</v>
      </c>
      <c r="K263" s="23"/>
    </row>
    <row r="264" spans="1:11" x14ac:dyDescent="0.2">
      <c r="A264" s="24"/>
      <c r="B264" s="8" t="s">
        <v>57</v>
      </c>
      <c r="C264" s="25">
        <f>sheet1!L$46</f>
        <v>24</v>
      </c>
      <c r="D264" s="25">
        <f>sheet1!D$46</f>
        <v>5</v>
      </c>
      <c r="E264" s="26">
        <f>F264-C264-D264</f>
        <v>1</v>
      </c>
      <c r="F264" s="25">
        <f>sheet1!T$46</f>
        <v>30</v>
      </c>
      <c r="G264" s="27">
        <f>F264+(D263/2)</f>
        <v>31</v>
      </c>
      <c r="H264" s="28"/>
      <c r="I264" s="29" t="s">
        <v>63</v>
      </c>
      <c r="K264" s="23"/>
    </row>
    <row r="265" spans="1:11" x14ac:dyDescent="0.2">
      <c r="A265" s="24"/>
      <c r="B265" s="8" t="s">
        <v>58</v>
      </c>
      <c r="C265" s="25">
        <f>sheet1!M$46</f>
        <v>53</v>
      </c>
      <c r="D265" s="25">
        <f>sheet1!E$46</f>
        <v>4</v>
      </c>
      <c r="E265" s="26">
        <f>F265-C265-D265</f>
        <v>9</v>
      </c>
      <c r="F265" s="25">
        <f>sheet1!U$46</f>
        <v>66</v>
      </c>
      <c r="G265" s="27">
        <f>C265+D265+E265</f>
        <v>66</v>
      </c>
      <c r="H265" s="28"/>
      <c r="I265" s="31">
        <f>F267-G267</f>
        <v>232804.38771289587</v>
      </c>
      <c r="K265" s="23"/>
    </row>
    <row r="266" spans="1:11" x14ac:dyDescent="0.2">
      <c r="A266" s="24"/>
      <c r="B266" s="8"/>
      <c r="C266" s="8"/>
      <c r="D266" s="8"/>
      <c r="E266" s="32"/>
      <c r="F266" s="33"/>
      <c r="G266" s="34"/>
      <c r="H266" s="28"/>
      <c r="I266" s="29"/>
      <c r="K266" s="23"/>
    </row>
    <row r="267" spans="1:11" x14ac:dyDescent="0.2">
      <c r="A267" s="35" t="s">
        <v>50</v>
      </c>
      <c r="B267" s="36"/>
      <c r="C267" s="10">
        <f>(C262*$K$4)+(C263*$K$6)+(C264*$K$8)+(C265*$K$10)</f>
        <v>7296281.2403476033</v>
      </c>
      <c r="D267" s="10">
        <f>(D262*$K$4)+(D263*$K$6)+(D264*$K$8)+(D265*$K$10)</f>
        <v>1339811.8186637184</v>
      </c>
      <c r="E267" s="37"/>
      <c r="F267" s="10">
        <f>(F262*$K$4)+(F263*$K$6)+(F264*$K$8)+(F265*$K$10)</f>
        <v>9590414.2641857415</v>
      </c>
      <c r="G267" s="38">
        <f>(G262*$K$4)+(G263*$K$6)+(G264*$K$8)+(G265*$K$10)</f>
        <v>9357609.8764728457</v>
      </c>
      <c r="H267" s="39"/>
      <c r="I267" s="40"/>
      <c r="K267" s="23"/>
    </row>
    <row r="268" spans="1:11" x14ac:dyDescent="0.2">
      <c r="A268" s="28"/>
      <c r="B268" s="8"/>
      <c r="C268" s="8"/>
      <c r="D268" s="8"/>
      <c r="E268" s="8"/>
      <c r="F268" s="33"/>
      <c r="G268" s="42"/>
      <c r="H268" s="28"/>
      <c r="I268" s="28"/>
      <c r="K268" s="23"/>
    </row>
    <row r="269" spans="1:11" x14ac:dyDescent="0.2">
      <c r="A269" s="16" t="s">
        <v>39</v>
      </c>
      <c r="B269" s="17" t="s">
        <v>45</v>
      </c>
      <c r="C269" s="18">
        <f>sheet1!J$47</f>
        <v>1</v>
      </c>
      <c r="D269" s="18">
        <f>sheet1!B$47</f>
        <v>2</v>
      </c>
      <c r="E269" s="19">
        <f>F269-C269-D269</f>
        <v>0</v>
      </c>
      <c r="F269" s="18">
        <f>sheet1!R$47</f>
        <v>3</v>
      </c>
      <c r="G269" s="20">
        <f>C269+(D269/2)+E269</f>
        <v>2</v>
      </c>
      <c r="H269" s="21"/>
      <c r="I269" s="22" t="s">
        <v>61</v>
      </c>
      <c r="K269" s="23"/>
    </row>
    <row r="270" spans="1:11" x14ac:dyDescent="0.2">
      <c r="A270" s="24"/>
      <c r="B270" s="8" t="s">
        <v>56</v>
      </c>
      <c r="C270" s="25">
        <f>sheet1!K$47</f>
        <v>3</v>
      </c>
      <c r="D270" s="25">
        <f>sheet1!C$47</f>
        <v>1</v>
      </c>
      <c r="E270" s="26">
        <f>F270-C270-D270</f>
        <v>1</v>
      </c>
      <c r="F270" s="25">
        <f>sheet1!S$47</f>
        <v>5</v>
      </c>
      <c r="G270" s="27">
        <f>C270+(D270/2)+(D269/2)+E270</f>
        <v>5.5</v>
      </c>
      <c r="H270" s="28"/>
      <c r="I270" s="29" t="s">
        <v>62</v>
      </c>
      <c r="K270" s="23"/>
    </row>
    <row r="271" spans="1:11" x14ac:dyDescent="0.2">
      <c r="A271" s="24"/>
      <c r="B271" s="8" t="s">
        <v>57</v>
      </c>
      <c r="C271" s="25">
        <f>sheet1!L$47</f>
        <v>12</v>
      </c>
      <c r="D271" s="25">
        <f>sheet1!D$47</f>
        <v>4</v>
      </c>
      <c r="E271" s="26">
        <f>F271-C271-D271</f>
        <v>2</v>
      </c>
      <c r="F271" s="25">
        <f>sheet1!T$47</f>
        <v>18</v>
      </c>
      <c r="G271" s="27">
        <f>F271+(D270/2)</f>
        <v>18.5</v>
      </c>
      <c r="H271" s="28"/>
      <c r="I271" s="29" t="s">
        <v>63</v>
      </c>
      <c r="K271" s="23"/>
    </row>
    <row r="272" spans="1:11" x14ac:dyDescent="0.2">
      <c r="A272" s="24"/>
      <c r="B272" s="8" t="s">
        <v>58</v>
      </c>
      <c r="C272" s="25">
        <f>sheet1!M$47</f>
        <v>43</v>
      </c>
      <c r="D272" s="25">
        <f>sheet1!E$47</f>
        <v>5</v>
      </c>
      <c r="E272" s="26">
        <f>F272-C272-D272</f>
        <v>3</v>
      </c>
      <c r="F272" s="25">
        <f>sheet1!U$47</f>
        <v>51</v>
      </c>
      <c r="G272" s="27">
        <f>C272+D272+E272</f>
        <v>51</v>
      </c>
      <c r="H272" s="28"/>
      <c r="I272" s="31">
        <f>F274-G274</f>
        <v>6286522.1867805198</v>
      </c>
      <c r="K272" s="23"/>
    </row>
    <row r="273" spans="1:11" x14ac:dyDescent="0.2">
      <c r="A273" s="24"/>
      <c r="B273" s="8"/>
      <c r="C273" s="8"/>
      <c r="D273" s="8"/>
      <c r="E273" s="32"/>
      <c r="F273" s="33"/>
      <c r="G273" s="34"/>
      <c r="H273" s="28"/>
      <c r="I273" s="29"/>
      <c r="K273" s="23"/>
    </row>
    <row r="274" spans="1:11" x14ac:dyDescent="0.2">
      <c r="A274" s="35" t="s">
        <v>50</v>
      </c>
      <c r="B274" s="36"/>
      <c r="C274" s="10">
        <f>(C269*$K$4)+(C270*$K$6)+(C271*$K$8)+(C272*$K$10)</f>
        <v>11132305.948251676</v>
      </c>
      <c r="D274" s="10">
        <f>(D269*$K$4)+(D270*$K$6)+(D271*$K$8)+(D272*$K$10)</f>
        <v>13972896.403783942</v>
      </c>
      <c r="E274" s="37"/>
      <c r="F274" s="10">
        <f>(F269*$K$4)+(F270*$K$6)+(F271*$K$8)+(F272*$K$10)</f>
        <v>25789859.744569425</v>
      </c>
      <c r="G274" s="38">
        <f>(G269*$K$4)+(G270*$K$6)+(G271*$K$8)+(G272*$K$10)</f>
        <v>19503337.557788905</v>
      </c>
      <c r="H274" s="39"/>
      <c r="I274" s="40"/>
      <c r="K274" s="23"/>
    </row>
    <row r="275" spans="1:11" x14ac:dyDescent="0.2">
      <c r="A275" s="28"/>
      <c r="B275" s="8"/>
      <c r="C275" s="8"/>
      <c r="D275" s="8"/>
      <c r="E275" s="8"/>
      <c r="F275" s="33"/>
      <c r="G275" s="42"/>
      <c r="H275" s="28"/>
      <c r="I275" s="28"/>
      <c r="K275" s="23"/>
    </row>
    <row r="276" spans="1:11" x14ac:dyDescent="0.2">
      <c r="A276" s="16" t="s">
        <v>40</v>
      </c>
      <c r="B276" s="17" t="s">
        <v>45</v>
      </c>
      <c r="C276" s="18">
        <f>sheet1!J$48</f>
        <v>3</v>
      </c>
      <c r="D276" s="18">
        <f>sheet1!B$48</f>
        <v>0</v>
      </c>
      <c r="E276" s="19">
        <f>F276-C276-D276</f>
        <v>0</v>
      </c>
      <c r="F276" s="18">
        <f>sheet1!R$48</f>
        <v>3</v>
      </c>
      <c r="G276" s="20">
        <f>C276+(D276/2)+E276</f>
        <v>3</v>
      </c>
      <c r="H276" s="21"/>
      <c r="I276" s="22" t="s">
        <v>61</v>
      </c>
      <c r="K276" s="23"/>
    </row>
    <row r="277" spans="1:11" x14ac:dyDescent="0.2">
      <c r="A277" s="24"/>
      <c r="B277" s="8" t="s">
        <v>56</v>
      </c>
      <c r="C277" s="25">
        <f>sheet1!K$48</f>
        <v>2</v>
      </c>
      <c r="D277" s="25">
        <f>sheet1!C$48</f>
        <v>3</v>
      </c>
      <c r="E277" s="26">
        <f>F277-C277-D277</f>
        <v>2</v>
      </c>
      <c r="F277" s="25">
        <f>sheet1!S$48</f>
        <v>7</v>
      </c>
      <c r="G277" s="27">
        <f>C277+(D277/2)+(D276/2)+E277</f>
        <v>5.5</v>
      </c>
      <c r="H277" s="28"/>
      <c r="I277" s="29" t="s">
        <v>62</v>
      </c>
      <c r="K277" s="23"/>
    </row>
    <row r="278" spans="1:11" x14ac:dyDescent="0.2">
      <c r="A278" s="24"/>
      <c r="B278" s="8" t="s">
        <v>57</v>
      </c>
      <c r="C278" s="25">
        <f>sheet1!L$48</f>
        <v>28</v>
      </c>
      <c r="D278" s="25">
        <f>sheet1!D$48</f>
        <v>4</v>
      </c>
      <c r="E278" s="26">
        <f>F278-C278-D278</f>
        <v>1</v>
      </c>
      <c r="F278" s="25">
        <f>sheet1!T$48</f>
        <v>33</v>
      </c>
      <c r="G278" s="27">
        <f>F278+(D277/2)</f>
        <v>34.5</v>
      </c>
      <c r="H278" s="28"/>
      <c r="I278" s="29" t="s">
        <v>63</v>
      </c>
      <c r="K278" s="23"/>
    </row>
    <row r="279" spans="1:11" x14ac:dyDescent="0.2">
      <c r="A279" s="24"/>
      <c r="B279" s="8" t="s">
        <v>58</v>
      </c>
      <c r="C279" s="25">
        <f>sheet1!M$48</f>
        <v>29</v>
      </c>
      <c r="D279" s="25">
        <f>sheet1!E$48</f>
        <v>7</v>
      </c>
      <c r="E279" s="26">
        <f>F279-C279-D279</f>
        <v>3</v>
      </c>
      <c r="F279" s="25">
        <f>sheet1!U$48</f>
        <v>39</v>
      </c>
      <c r="G279" s="27">
        <f>C279+D279+E279</f>
        <v>39</v>
      </c>
      <c r="H279" s="28"/>
      <c r="I279" s="31">
        <f>F281-G281</f>
        <v>349206.58156934381</v>
      </c>
      <c r="K279" s="23"/>
    </row>
    <row r="280" spans="1:11" x14ac:dyDescent="0.2">
      <c r="A280" s="24"/>
      <c r="B280" s="8"/>
      <c r="C280" s="8"/>
      <c r="D280" s="8"/>
      <c r="E280" s="32"/>
      <c r="F280" s="33"/>
      <c r="G280" s="34"/>
      <c r="H280" s="28"/>
      <c r="I280" s="29"/>
      <c r="K280" s="23"/>
    </row>
    <row r="281" spans="1:11" x14ac:dyDescent="0.2">
      <c r="A281" s="35" t="s">
        <v>50</v>
      </c>
      <c r="B281" s="36"/>
      <c r="C281" s="10">
        <f>(C276*$K$4)+(C277*$K$6)+(C278*$K$8)+(C279*$K$10)</f>
        <v>24404604.124130018</v>
      </c>
      <c r="D281" s="10">
        <f>(D276*$K$4)+(D277*$K$6)+(D278*$K$8)+(D279*$K$10)</f>
        <v>1752736.8410541499</v>
      </c>
      <c r="E281" s="37"/>
      <c r="F281" s="10">
        <f>(F276*$K$4)+(F277*$K$6)+(F278*$K$8)+(F279*$K$10)</f>
        <v>27074802.745430879</v>
      </c>
      <c r="G281" s="38">
        <f>(G276*$K$4)+(G277*$K$6)+(G278*$K$8)+(G279*$K$10)</f>
        <v>26725596.163861535</v>
      </c>
      <c r="H281" s="39"/>
      <c r="I281" s="40"/>
      <c r="K281" s="23"/>
    </row>
    <row r="282" spans="1:11" x14ac:dyDescent="0.2">
      <c r="A282" s="28"/>
      <c r="B282" s="8"/>
      <c r="C282" s="8"/>
      <c r="D282" s="8"/>
      <c r="E282" s="8"/>
      <c r="F282" s="33"/>
      <c r="G282" s="42"/>
      <c r="H282" s="28"/>
      <c r="I282" s="28"/>
      <c r="K282" s="23"/>
    </row>
    <row r="283" spans="1:11" x14ac:dyDescent="0.2">
      <c r="A283" s="16" t="s">
        <v>41</v>
      </c>
      <c r="B283" s="17" t="s">
        <v>45</v>
      </c>
      <c r="C283" s="18">
        <f>sheet1!J$49</f>
        <v>0</v>
      </c>
      <c r="D283" s="18">
        <f>sheet1!B$49</f>
        <v>0</v>
      </c>
      <c r="E283" s="19">
        <f>F283-C283-D283</f>
        <v>0</v>
      </c>
      <c r="F283" s="18">
        <f>sheet1!R$49</f>
        <v>0</v>
      </c>
      <c r="G283" s="20">
        <f>C283+(D283/2)+E283</f>
        <v>0</v>
      </c>
      <c r="H283" s="21"/>
      <c r="I283" s="22" t="s">
        <v>61</v>
      </c>
      <c r="K283" s="23"/>
    </row>
    <row r="284" spans="1:11" x14ac:dyDescent="0.2">
      <c r="A284" s="24"/>
      <c r="B284" s="8" t="s">
        <v>56</v>
      </c>
      <c r="C284" s="25">
        <f>sheet1!K$49</f>
        <v>1</v>
      </c>
      <c r="D284" s="25">
        <f>sheet1!C$49</f>
        <v>1</v>
      </c>
      <c r="E284" s="26">
        <f>F284-C284-D284</f>
        <v>1</v>
      </c>
      <c r="F284" s="25">
        <f>sheet1!S$49</f>
        <v>3</v>
      </c>
      <c r="G284" s="27">
        <f>C284+(D284/2)+(D283/2)+E284</f>
        <v>2.5</v>
      </c>
      <c r="H284" s="28"/>
      <c r="I284" s="29" t="s">
        <v>62</v>
      </c>
      <c r="K284" s="23"/>
    </row>
    <row r="285" spans="1:11" x14ac:dyDescent="0.2">
      <c r="A285" s="24"/>
      <c r="B285" s="8" t="s">
        <v>57</v>
      </c>
      <c r="C285" s="25">
        <f>sheet1!L$49</f>
        <v>5</v>
      </c>
      <c r="D285" s="25">
        <f>sheet1!D$49</f>
        <v>1</v>
      </c>
      <c r="E285" s="26">
        <f>F285-C285-D285</f>
        <v>2</v>
      </c>
      <c r="F285" s="25">
        <f>sheet1!T$49</f>
        <v>8</v>
      </c>
      <c r="G285" s="27">
        <f>F285+(D284/2)</f>
        <v>8.5</v>
      </c>
      <c r="H285" s="28"/>
      <c r="I285" s="29" t="s">
        <v>63</v>
      </c>
      <c r="K285" s="23"/>
    </row>
    <row r="286" spans="1:11" x14ac:dyDescent="0.2">
      <c r="A286" s="24"/>
      <c r="B286" s="8" t="s">
        <v>58</v>
      </c>
      <c r="C286" s="25">
        <f>sheet1!M$49</f>
        <v>14</v>
      </c>
      <c r="D286" s="25">
        <f>sheet1!E$49</f>
        <v>2</v>
      </c>
      <c r="E286" s="26">
        <f>F286-C286-D286</f>
        <v>1</v>
      </c>
      <c r="F286" s="25">
        <f>sheet1!U$49</f>
        <v>17</v>
      </c>
      <c r="G286" s="27">
        <f>C286+D286+E286</f>
        <v>17</v>
      </c>
      <c r="H286" s="28"/>
      <c r="I286" s="31">
        <f>F288-G288</f>
        <v>116402.19385644794</v>
      </c>
      <c r="K286" s="23"/>
    </row>
    <row r="287" spans="1:11" x14ac:dyDescent="0.2">
      <c r="A287" s="24"/>
      <c r="B287" s="8"/>
      <c r="C287" s="8"/>
      <c r="D287" s="8"/>
      <c r="E287" s="32"/>
      <c r="F287" s="33"/>
      <c r="G287" s="34"/>
      <c r="H287" s="28"/>
      <c r="I287" s="29"/>
      <c r="K287" s="23"/>
    </row>
    <row r="288" spans="1:11" x14ac:dyDescent="0.2">
      <c r="A288" s="35" t="s">
        <v>50</v>
      </c>
      <c r="B288" s="36"/>
      <c r="C288" s="10">
        <f>(C283*$K$4)+(C284*$K$6)+(C285*$K$8)+(C286*$K$10)</f>
        <v>1616832.0898281485</v>
      </c>
      <c r="D288" s="10">
        <f>(D283*$K$4)+(D284*$K$6)+(D285*$K$8)+(D286*$K$10)</f>
        <v>534039.72426017094</v>
      </c>
      <c r="E288" s="37"/>
      <c r="F288" s="10">
        <f>(F283*$K$4)+(F284*$K$6)+(F285*$K$8)+(F286*$K$10)</f>
        <v>2715448.7835037704</v>
      </c>
      <c r="G288" s="38">
        <f>(G283*$K$4)+(G284*$K$6)+(G285*$K$8)+(G286*$K$10)</f>
        <v>2599046.5896473224</v>
      </c>
      <c r="H288" s="39"/>
      <c r="I288" s="40"/>
      <c r="K288" s="23"/>
    </row>
    <row r="289" spans="1:11" x14ac:dyDescent="0.2">
      <c r="A289" s="28"/>
      <c r="B289" s="8"/>
      <c r="C289" s="8"/>
      <c r="D289" s="8"/>
      <c r="E289" s="8"/>
      <c r="F289" s="33"/>
      <c r="G289" s="42"/>
      <c r="H289" s="28"/>
      <c r="I289" s="28"/>
      <c r="K289" s="23"/>
    </row>
    <row r="290" spans="1:11" x14ac:dyDescent="0.2">
      <c r="A290" s="16" t="s">
        <v>42</v>
      </c>
      <c r="B290" s="17" t="s">
        <v>45</v>
      </c>
      <c r="C290" s="18">
        <f>sheet1!J$50</f>
        <v>5</v>
      </c>
      <c r="D290" s="18">
        <f>sheet1!B$50</f>
        <v>4</v>
      </c>
      <c r="E290" s="19">
        <f>F290-C290-D290</f>
        <v>0</v>
      </c>
      <c r="F290" s="18">
        <f>sheet1!R$50</f>
        <v>9</v>
      </c>
      <c r="G290" s="20">
        <f>C290+(D290/2)+E290</f>
        <v>7</v>
      </c>
      <c r="H290" s="21"/>
      <c r="I290" s="22" t="s">
        <v>61</v>
      </c>
      <c r="K290" s="23"/>
    </row>
    <row r="291" spans="1:11" x14ac:dyDescent="0.2">
      <c r="A291" s="24"/>
      <c r="B291" s="8" t="s">
        <v>56</v>
      </c>
      <c r="C291" s="25">
        <f>sheet1!K$50</f>
        <v>55</v>
      </c>
      <c r="D291" s="25">
        <f>sheet1!C$50</f>
        <v>9</v>
      </c>
      <c r="E291" s="26">
        <f>F291-C291-D291</f>
        <v>3</v>
      </c>
      <c r="F291" s="25">
        <f>sheet1!S$50</f>
        <v>67</v>
      </c>
      <c r="G291" s="27">
        <f>C291+(D291/2)+(D290/2)+E291</f>
        <v>64.5</v>
      </c>
      <c r="H291" s="28"/>
      <c r="I291" s="29" t="s">
        <v>62</v>
      </c>
      <c r="K291" s="23"/>
    </row>
    <row r="292" spans="1:11" x14ac:dyDescent="0.2">
      <c r="A292" s="24"/>
      <c r="B292" s="8" t="s">
        <v>57</v>
      </c>
      <c r="C292" s="25">
        <f>sheet1!L$50</f>
        <v>87</v>
      </c>
      <c r="D292" s="25">
        <f>sheet1!D$50</f>
        <v>15</v>
      </c>
      <c r="E292" s="26">
        <f>F292-C292-D292</f>
        <v>11</v>
      </c>
      <c r="F292" s="25">
        <f>sheet1!T$50</f>
        <v>113</v>
      </c>
      <c r="G292" s="27">
        <f>F292+(D291/2)</f>
        <v>117.5</v>
      </c>
      <c r="H292" s="28"/>
      <c r="I292" s="29" t="s">
        <v>63</v>
      </c>
      <c r="K292" s="23"/>
    </row>
    <row r="293" spans="1:11" x14ac:dyDescent="0.2">
      <c r="A293" s="24"/>
      <c r="B293" s="8" t="s">
        <v>58</v>
      </c>
      <c r="C293" s="25">
        <f>sheet1!M$50</f>
        <v>198</v>
      </c>
      <c r="D293" s="25">
        <f>sheet1!E$50</f>
        <v>23</v>
      </c>
      <c r="E293" s="26">
        <f>F293-C293-D293</f>
        <v>21</v>
      </c>
      <c r="F293" s="25">
        <f>sheet1!U$50</f>
        <v>242</v>
      </c>
      <c r="G293" s="27">
        <f>C293+D293+E293</f>
        <v>242</v>
      </c>
      <c r="H293" s="28"/>
      <c r="I293" s="31">
        <f>F295-G295</f>
        <v>13387859.730556175</v>
      </c>
      <c r="K293" s="23"/>
    </row>
    <row r="294" spans="1:11" x14ac:dyDescent="0.2">
      <c r="A294" s="24"/>
      <c r="B294" s="8"/>
      <c r="C294" s="8"/>
      <c r="D294" s="8"/>
      <c r="E294" s="32"/>
      <c r="F294" s="33"/>
      <c r="G294" s="34"/>
      <c r="H294" s="28"/>
      <c r="I294" s="29"/>
      <c r="K294" s="23"/>
    </row>
    <row r="295" spans="1:11" x14ac:dyDescent="0.2">
      <c r="A295" s="35" t="s">
        <v>50</v>
      </c>
      <c r="B295" s="36"/>
      <c r="C295" s="10">
        <f>(C290*$K$4)+(C291*$K$6)+(C292*$K$8)+(C293*$K$10)</f>
        <v>70021711.253136933</v>
      </c>
      <c r="D295" s="10">
        <f>(D290*$K$4)+(D291*$K$6)+(D292*$K$8)+(D293*$K$10)</f>
        <v>31624030.665829901</v>
      </c>
      <c r="E295" s="37"/>
      <c r="F295" s="10">
        <f>(F290*$K$4)+(F291*$K$6)+(F292*$K$8)+(F293*$K$10)</f>
        <v>104873083.91885071</v>
      </c>
      <c r="G295" s="38">
        <f>(G290*$K$4)+(G291*$K$6)+(G292*$K$8)+(G293*$K$10)</f>
        <v>91485224.18829453</v>
      </c>
      <c r="H295" s="39"/>
      <c r="I295" s="40"/>
      <c r="K295" s="23"/>
    </row>
    <row r="296" spans="1:11" x14ac:dyDescent="0.2">
      <c r="A296" s="28"/>
      <c r="B296" s="8"/>
      <c r="C296" s="8"/>
      <c r="D296" s="8"/>
      <c r="E296" s="8"/>
      <c r="F296" s="33"/>
      <c r="G296" s="42"/>
      <c r="H296" s="28"/>
      <c r="I296" s="28"/>
      <c r="K296" s="23"/>
    </row>
    <row r="297" spans="1:11" x14ac:dyDescent="0.2">
      <c r="A297" s="16" t="s">
        <v>43</v>
      </c>
      <c r="B297" s="17" t="s">
        <v>45</v>
      </c>
      <c r="C297" s="18">
        <f>sheet1!J$51</f>
        <v>4</v>
      </c>
      <c r="D297" s="18">
        <f>sheet1!B$51</f>
        <v>0</v>
      </c>
      <c r="E297" s="19">
        <f>F297-C297-D297</f>
        <v>1</v>
      </c>
      <c r="F297" s="18">
        <f>sheet1!R$51</f>
        <v>5</v>
      </c>
      <c r="G297" s="20">
        <f>C297+(D297/2)+E297</f>
        <v>5</v>
      </c>
      <c r="H297" s="21"/>
      <c r="I297" s="22" t="s">
        <v>61</v>
      </c>
      <c r="K297" s="23"/>
    </row>
    <row r="298" spans="1:11" x14ac:dyDescent="0.2">
      <c r="A298" s="24"/>
      <c r="B298" s="8" t="s">
        <v>56</v>
      </c>
      <c r="C298" s="25">
        <f>sheet1!K$51</f>
        <v>5</v>
      </c>
      <c r="D298" s="25">
        <f>sheet1!C$51</f>
        <v>1</v>
      </c>
      <c r="E298" s="26">
        <f>F298-C298-D298</f>
        <v>1</v>
      </c>
      <c r="F298" s="25">
        <f>sheet1!S$51</f>
        <v>7</v>
      </c>
      <c r="G298" s="27">
        <f>C298+(D298/2)+(D297/2)+E298</f>
        <v>6.5</v>
      </c>
      <c r="H298" s="28"/>
      <c r="I298" s="29" t="s">
        <v>62</v>
      </c>
      <c r="K298" s="23"/>
    </row>
    <row r="299" spans="1:11" x14ac:dyDescent="0.2">
      <c r="A299" s="24"/>
      <c r="B299" s="8" t="s">
        <v>57</v>
      </c>
      <c r="C299" s="25">
        <f>sheet1!L$51</f>
        <v>26</v>
      </c>
      <c r="D299" s="25">
        <f>sheet1!D$51</f>
        <v>5</v>
      </c>
      <c r="E299" s="26">
        <f>F299-C299-D299</f>
        <v>3</v>
      </c>
      <c r="F299" s="25">
        <f>sheet1!T$51</f>
        <v>34</v>
      </c>
      <c r="G299" s="27">
        <f>F299+(D298/2)</f>
        <v>34.5</v>
      </c>
      <c r="H299" s="28"/>
      <c r="I299" s="29" t="s">
        <v>63</v>
      </c>
      <c r="K299" s="23"/>
    </row>
    <row r="300" spans="1:11" x14ac:dyDescent="0.2">
      <c r="A300" s="24"/>
      <c r="B300" s="8" t="s">
        <v>58</v>
      </c>
      <c r="C300" s="25">
        <f>sheet1!M$51</f>
        <v>37</v>
      </c>
      <c r="D300" s="25">
        <f>sheet1!E$51</f>
        <v>2</v>
      </c>
      <c r="E300" s="26">
        <f>F300-C300-D300</f>
        <v>2</v>
      </c>
      <c r="F300" s="25">
        <f>sheet1!U$51</f>
        <v>41</v>
      </c>
      <c r="G300" s="27">
        <f>C300+D300+E300</f>
        <v>41</v>
      </c>
      <c r="H300" s="28"/>
      <c r="I300" s="31">
        <f>F302-G302</f>
        <v>116402.19385644048</v>
      </c>
      <c r="K300" s="23"/>
    </row>
    <row r="301" spans="1:11" x14ac:dyDescent="0.2">
      <c r="A301" s="24"/>
      <c r="B301" s="8"/>
      <c r="C301" s="8"/>
      <c r="D301" s="8"/>
      <c r="E301" s="32"/>
      <c r="F301" s="33"/>
      <c r="G301" s="34"/>
      <c r="H301" s="28"/>
      <c r="I301" s="29"/>
      <c r="K301" s="23"/>
    </row>
    <row r="302" spans="1:11" x14ac:dyDescent="0.2">
      <c r="A302" s="35" t="s">
        <v>50</v>
      </c>
      <c r="B302" s="36"/>
      <c r="C302" s="10">
        <f>(C297*$K$4)+(C298*$K$6)+(C299*$K$8)+(C300*$K$10)</f>
        <v>32167418.273808029</v>
      </c>
      <c r="D302" s="10">
        <f>(D297*$K$4)+(D298*$K$6)+(D299*$K$8)+(D300*$K$10)</f>
        <v>896349.55111800623</v>
      </c>
      <c r="E302" s="37"/>
      <c r="F302" s="10">
        <f>(F297*$K$4)+(F298*$K$6)+(F299*$K$8)+(F300*$K$10)</f>
        <v>40272464.299966544</v>
      </c>
      <c r="G302" s="38">
        <f>(G297*$K$4)+(G298*$K$6)+(G299*$K$8)+(G300*$K$10)</f>
        <v>40156062.106110103</v>
      </c>
      <c r="H302" s="39"/>
      <c r="I302" s="40"/>
      <c r="K302" s="23"/>
    </row>
    <row r="303" spans="1:11" x14ac:dyDescent="0.2">
      <c r="A303" s="28"/>
      <c r="B303" s="8"/>
      <c r="C303" s="8"/>
      <c r="D303" s="8"/>
      <c r="E303" s="8"/>
      <c r="F303" s="33"/>
      <c r="G303" s="42"/>
      <c r="H303" s="28"/>
      <c r="I303" s="28"/>
      <c r="K303" s="23"/>
    </row>
    <row r="304" spans="1:11" x14ac:dyDescent="0.2">
      <c r="A304" s="16" t="s">
        <v>44</v>
      </c>
      <c r="B304" s="17" t="s">
        <v>45</v>
      </c>
      <c r="C304" s="18">
        <f>sheet1!J$52</f>
        <v>0</v>
      </c>
      <c r="D304" s="18">
        <f>sheet1!B$52</f>
        <v>1</v>
      </c>
      <c r="E304" s="19">
        <f>F304-C304-D304</f>
        <v>0</v>
      </c>
      <c r="F304" s="18">
        <f>sheet1!R$52</f>
        <v>1</v>
      </c>
      <c r="G304" s="20">
        <f>C304+(D304/2)+E304</f>
        <v>0.5</v>
      </c>
      <c r="H304" s="21"/>
      <c r="I304" s="22" t="s">
        <v>61</v>
      </c>
      <c r="K304" s="23"/>
    </row>
    <row r="305" spans="1:11" x14ac:dyDescent="0.2">
      <c r="A305" s="24"/>
      <c r="B305" s="8" t="s">
        <v>56</v>
      </c>
      <c r="C305" s="25">
        <f>sheet1!K$52</f>
        <v>1</v>
      </c>
      <c r="D305" s="25">
        <f>sheet1!C$52</f>
        <v>4</v>
      </c>
      <c r="E305" s="26">
        <f>F305-C305-D305</f>
        <v>0</v>
      </c>
      <c r="F305" s="25">
        <f>sheet1!S$52</f>
        <v>5</v>
      </c>
      <c r="G305" s="27">
        <f>C305+(D305/2)+(D304/2)+E305</f>
        <v>3.5</v>
      </c>
      <c r="H305" s="28"/>
      <c r="I305" s="29" t="s">
        <v>62</v>
      </c>
      <c r="K305" s="23"/>
    </row>
    <row r="306" spans="1:11" x14ac:dyDescent="0.2">
      <c r="A306" s="24"/>
      <c r="B306" s="8" t="s">
        <v>57</v>
      </c>
      <c r="C306" s="25">
        <f>sheet1!L$52</f>
        <v>8</v>
      </c>
      <c r="D306" s="25">
        <f>sheet1!D$52</f>
        <v>1</v>
      </c>
      <c r="E306" s="26">
        <f>F306-C306-D306</f>
        <v>0</v>
      </c>
      <c r="F306" s="25">
        <f>sheet1!T$52</f>
        <v>9</v>
      </c>
      <c r="G306" s="27">
        <f>F306+(D305/2)</f>
        <v>11</v>
      </c>
      <c r="H306" s="28"/>
      <c r="I306" s="29" t="s">
        <v>63</v>
      </c>
      <c r="K306" s="23"/>
    </row>
    <row r="307" spans="1:11" x14ac:dyDescent="0.2">
      <c r="A307" s="24"/>
      <c r="B307" s="8" t="s">
        <v>58</v>
      </c>
      <c r="C307" s="25">
        <f>sheet1!M$52</f>
        <v>16</v>
      </c>
      <c r="D307" s="25">
        <f>sheet1!E$52</f>
        <v>2</v>
      </c>
      <c r="E307" s="26">
        <f>F307-C307-D307</f>
        <v>2</v>
      </c>
      <c r="F307" s="25">
        <f>sheet1!U$52</f>
        <v>20</v>
      </c>
      <c r="G307" s="27">
        <f>C307+D307+E307</f>
        <v>20</v>
      </c>
      <c r="H307" s="28"/>
      <c r="I307" s="31">
        <f>F309-G309</f>
        <v>3550668.7718878295</v>
      </c>
      <c r="K307" s="23"/>
    </row>
    <row r="308" spans="1:11" x14ac:dyDescent="0.2">
      <c r="A308" s="24"/>
      <c r="B308" s="8"/>
      <c r="C308" s="8"/>
      <c r="D308" s="8"/>
      <c r="E308" s="32"/>
      <c r="F308" s="33"/>
      <c r="G308" s="34"/>
      <c r="H308" s="28"/>
      <c r="I308" s="29"/>
      <c r="K308" s="23"/>
    </row>
    <row r="309" spans="1:11" x14ac:dyDescent="0.2">
      <c r="A309" s="35" t="s">
        <v>50</v>
      </c>
      <c r="B309" s="36"/>
      <c r="C309" s="10">
        <f>(C304*$K$4)+(C305*$K$6)+(C306*$K$8)+(C307*$K$10)</f>
        <v>2008644.8830898819</v>
      </c>
      <c r="D309" s="10">
        <f>(D304*$K$4)+(D305*$K$6)+(D306*$K$8)+(D307*$K$10)</f>
        <v>7997687.0948936651</v>
      </c>
      <c r="E309" s="37"/>
      <c r="F309" s="10">
        <f>(F304*$K$4)+(F305*$K$6)+(F306*$K$8)+(F307*$K$10)</f>
        <v>10126412.401101904</v>
      </c>
      <c r="G309" s="38">
        <f>(G304*$K$4)+(G305*$K$6)+(G306*$K$8)+(G307*$K$10)</f>
        <v>6575743.6292140745</v>
      </c>
      <c r="H309" s="39"/>
      <c r="I309" s="40"/>
      <c r="K309" s="23"/>
    </row>
    <row r="310" spans="1:11" x14ac:dyDescent="0.2">
      <c r="K310" s="23"/>
    </row>
    <row r="311" spans="1:11" x14ac:dyDescent="0.2">
      <c r="A311" s="16" t="s">
        <v>51</v>
      </c>
      <c r="B311" s="17" t="s">
        <v>45</v>
      </c>
      <c r="C311" s="18">
        <f>C304+C297+C290+C283+C276+C269+C262+C255+C248+C241+C234+C227+C220+C213+C206+C199+C192+C185+C178+C171+C164+C157+C150+C143+C136+C129+C122+C115+C108+C101+C94+C87+C80+C73+C66+C59+C52+C45+C38+C31+C24+C17+C10+C3</f>
        <v>60</v>
      </c>
      <c r="D311" s="18">
        <f>D304+D297+D290+D283+D276+D269+D262+D255+D248+D241+D234+D227+D220+D213+D206+D199+D192+D185+D178+D171+D164+D157+D150+D143+D136+D129+D122+D115+D108+D101+D94+D87+D80+D73+D66+D59+D52+D45+D38+D31+D24+D17+D10+D3</f>
        <v>69</v>
      </c>
      <c r="E311" s="19">
        <f>E304+E297+E290+E283+E276+E269+E262+E255+E248+E241+E234+E227+E220+E213+E206+E199+E192+E185+E178+E171+E164+E157+E150+E143+E136+E129+E122+E115+E108+E101+E94+E87+E80+E73+E66+E59+E52+E45+E38+E31+E24+E17+E10+E3</f>
        <v>1</v>
      </c>
      <c r="F311" s="18">
        <f>F304+F297+F290+F283+F276+F269+F262+F255+F248+F241+F234+F227+F220+F213+F206+F199+F192+F185+F178+F171+F164+F157+F150+F143+F136+F129+F122+F115+F108+F101+F94+F87+F80+F73+F66+F59+F52+F45+F38+F31+F24+F17+F10+F3</f>
        <v>130</v>
      </c>
      <c r="G311" s="20">
        <f>C311+(D311/2)+E311</f>
        <v>95.5</v>
      </c>
      <c r="H311" s="21"/>
      <c r="I311" s="22" t="s">
        <v>61</v>
      </c>
    </row>
    <row r="312" spans="1:11" x14ac:dyDescent="0.2">
      <c r="A312" s="24"/>
      <c r="B312" s="8" t="s">
        <v>56</v>
      </c>
      <c r="C312" s="25">
        <f>C305+C298+C291+C284+C277+C270+C263+C256+C249+C242+C235+C228+C221+C214+C207+C200+C193+C186+C179+C172+C165+C158+C151+C144+C137+C130+C123+C116+C109+C102+C95+C88+C81+C74+C67+C60+C53+C46+C39+C32+C25+C18+C11+C4</f>
        <v>629</v>
      </c>
      <c r="D312" s="25">
        <f t="shared" ref="D312:E314" si="0">D305+D298+D291+D284+D277+D270+D263+D256+D249+D242+D235+D228+D221+D214+D207+D200+D193+D186+D179+D172+D165+D158+D151+D144+D137+D130+D123+D116+D109+D102+D95+D88+D81+D74+D67+D60+D53+D46+D39+D32+D25+D18+D11+D4</f>
        <v>276</v>
      </c>
      <c r="E312" s="26">
        <f t="shared" si="0"/>
        <v>76</v>
      </c>
      <c r="F312" s="25">
        <f>F305+F298+F291+F284+F277+F270+F263+F256+F249+F242+F235+F228+F221+F214+F207+F200+F193+F186+F179+F172+F165+F158+F151+F144+F137+F130+F123+F116+F109+F102+F95+F88+F81+F74+F67+F60+F53+F46+F39+F32+F25+F18+F11+F4</f>
        <v>981</v>
      </c>
      <c r="G312" s="27">
        <f>C312+(D312/2)+(D311/2)+E312</f>
        <v>877.5</v>
      </c>
      <c r="H312" s="28"/>
      <c r="I312" s="29" t="s">
        <v>62</v>
      </c>
    </row>
    <row r="313" spans="1:11" x14ac:dyDescent="0.2">
      <c r="A313" s="24"/>
      <c r="B313" s="8" t="s">
        <v>57</v>
      </c>
      <c r="C313" s="25">
        <f>C306+C299+C292+C285+C278+C271+C264+C257+C250+C243+C236+C229+C222+C215+C208+C201+C194+C187+C180+C173+C166+C159+C152+C145+C138+C131+C124+C117+C110+C103+C96+C89+C82+C75+C68+C61+C54+C47+C40+C33+C26+C19+C12+C5</f>
        <v>2511</v>
      </c>
      <c r="D313" s="25">
        <f>D306+D299+D292+D285+D278+D271+D264+D257+D250+D243+D236+D229+D222+D215+D208+D201+D194+D187+D180+D173+D166+D159+D152+D145+D138+D131+D124+D117+D110+D103+D96+D89+D82+D75+D68+D61+D54+D47+D40+D33+D26+D19+D12+D5</f>
        <v>416</v>
      </c>
      <c r="E313" s="26">
        <f>E306+E299+E292+E285+E278+E271+E264+E257+E250+E243+E236+E229+E222+E215+E208+E201+E194+E187+E180+E173+E166+E159+E152+E145+E138+E131+E124+E117+E110+E103+E96+E89+E82+E75+E68+E61+E54+E47+E40+E33+E26+E19+E12+E5</f>
        <v>200</v>
      </c>
      <c r="F313" s="25">
        <f>F306+F299+F292+F285+F278+F271+F264+F257+F250+F243+F236+F229+F222+F215+F208+F201+F194+F187+F180+F173+F166+F159+F152+F145+F138+F131+F124+F117+F110+F103+F96+F89+F82+F75+F68+F61+F54+F47+F40+F33+F26+F19+F12+F5</f>
        <v>3127</v>
      </c>
      <c r="G313" s="27">
        <f>F313+(D312/2)</f>
        <v>3265</v>
      </c>
      <c r="H313" s="28"/>
      <c r="I313" s="29" t="s">
        <v>63</v>
      </c>
    </row>
    <row r="314" spans="1:11" x14ac:dyDescent="0.2">
      <c r="A314" s="24"/>
      <c r="B314" s="8" t="s">
        <v>58</v>
      </c>
      <c r="C314" s="25">
        <f>C307+C300+C293+C286+C279+C272+C265+C258+C251+C244+C237+C230+C223+C216+C209+C202+C195+C188+C181+C174+C167+C160+C153+C146+C139+C132+C125+C118+C111+C104+C97+C90+C83+C76+C69+C62+C55+C48+C41+C34+C27+C20+C13+C6</f>
        <v>5499</v>
      </c>
      <c r="D314" s="25">
        <f t="shared" si="0"/>
        <v>513</v>
      </c>
      <c r="E314" s="26">
        <f t="shared" si="0"/>
        <v>404</v>
      </c>
      <c r="F314" s="25">
        <f>F307+F300+F293+F286+F279+F272+F265+F258+F251+F244+F237+F230+F223+F216+F209+F202+F195+F188+F181+F174+F167+F160+F153+F146+F139+F132+F125+F118+F111+F104+F97+F90+F83+F76+F69+F62+F55+F48+F41+F34+F27+F20+F13+F6</f>
        <v>6416</v>
      </c>
      <c r="G314" s="27">
        <f>C314+D314+E314</f>
        <v>6416</v>
      </c>
      <c r="H314" s="28"/>
      <c r="I314" s="31">
        <f>F316-G316</f>
        <v>244996145.26026034</v>
      </c>
    </row>
    <row r="315" spans="1:11" x14ac:dyDescent="0.2">
      <c r="A315" s="24"/>
      <c r="B315" s="8"/>
      <c r="C315" s="8"/>
      <c r="D315" s="8"/>
      <c r="E315" s="32"/>
      <c r="F315" s="33"/>
      <c r="G315" s="34"/>
      <c r="H315" s="28"/>
      <c r="I315" s="29"/>
    </row>
    <row r="316" spans="1:11" x14ac:dyDescent="0.2">
      <c r="A316" s="35" t="s">
        <v>50</v>
      </c>
      <c r="B316" s="36"/>
      <c r="C316" s="10">
        <f>(C311*$K$4)+(C312*$K$6)+(C313*$K$8)+(C314*$K$10)</f>
        <v>1150618407.5598209</v>
      </c>
      <c r="D316" s="10">
        <f>(D311*$K$4)+(D312*$K$6)+(D313*$K$8)+(D314*$K$10)</f>
        <v>605785866.36227202</v>
      </c>
      <c r="E316" s="37"/>
      <c r="F316" s="10">
        <f>(F311*$K$4)+(F312*$K$6)+(F313*$K$8)+(F314*$K$10)</f>
        <v>1829846532.7487233</v>
      </c>
      <c r="G316" s="38">
        <f>(G311*$K$4)+(G312*$K$6)+(G313*$K$8)+(G314*$K$10)</f>
        <v>1584850387.4884629</v>
      </c>
      <c r="H316" s="39"/>
      <c r="I316" s="40"/>
    </row>
    <row r="318" spans="1:11" x14ac:dyDescent="0.2">
      <c r="C318" s="12"/>
      <c r="D318" s="12"/>
      <c r="E318" s="12"/>
    </row>
    <row r="319" spans="1:11" x14ac:dyDescent="0.2">
      <c r="C319" s="12"/>
      <c r="D319" s="12"/>
      <c r="E319" s="12"/>
      <c r="G319" s="45">
        <f>D316-C316</f>
        <v>-544832541.19754887</v>
      </c>
    </row>
    <row r="320" spans="1:11" x14ac:dyDescent="0.2">
      <c r="C320" s="12"/>
      <c r="D320" s="12"/>
      <c r="E320" s="12"/>
    </row>
    <row r="321" spans="3:5" x14ac:dyDescent="0.2">
      <c r="C321" s="12"/>
      <c r="D321" s="12"/>
      <c r="E321" s="12"/>
    </row>
    <row r="322" spans="3:5" x14ac:dyDescent="0.2">
      <c r="C322" s="12"/>
      <c r="D322" s="12"/>
      <c r="E322" s="12"/>
    </row>
  </sheetData>
  <phoneticPr fontId="0" type="noConversion"/>
  <pageMargins left="0.75" right="0.75" top="1" bottom="1" header="0.5" footer="0.5"/>
  <pageSetup scale="80" fitToHeight="5" orientation="portrait" horizontalDpi="4294967292" r:id="rId1"/>
  <headerFooter alignWithMargins="0">
    <oddHeader>&amp;C&amp;16Seat Belt Use by County - Estimated Cost Savings 2013</oddHeader>
  </headerFooter>
  <rowBreaks count="4" manualBreakCount="4">
    <brk id="64" max="16383" man="1"/>
    <brk id="127" max="16383" man="1"/>
    <brk id="190" max="16383" man="1"/>
    <brk id="2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3"/>
  <sheetViews>
    <sheetView topLeftCell="A19" workbookViewId="0">
      <selection activeCell="B58" sqref="B58:D58"/>
    </sheetView>
  </sheetViews>
  <sheetFormatPr defaultRowHeight="12.75" x14ac:dyDescent="0.2"/>
  <cols>
    <col min="1" max="1" width="12.33203125" style="1" bestFit="1" customWidth="1"/>
    <col min="2" max="2" width="6.6640625" style="1" bestFit="1" customWidth="1"/>
    <col min="3" max="3" width="14.1640625" style="1" bestFit="1" customWidth="1"/>
    <col min="4" max="4" width="16.1640625" style="1" customWidth="1"/>
    <col min="5" max="5" width="8.83203125" style="1" bestFit="1" customWidth="1"/>
    <col min="6" max="6" width="12.83203125" style="1" bestFit="1" customWidth="1"/>
    <col min="7" max="7" width="6.6640625" style="1" bestFit="1" customWidth="1"/>
    <col min="8" max="8" width="10.83203125" customWidth="1"/>
    <col min="9" max="9" width="12.33203125" style="1" customWidth="1"/>
    <col min="10" max="10" width="6.6640625" style="1" customWidth="1"/>
    <col min="11" max="11" width="14.1640625" style="1" bestFit="1" customWidth="1"/>
    <col min="12" max="12" width="14.1640625" bestFit="1" customWidth="1"/>
    <col min="13" max="13" width="8.83203125" bestFit="1" customWidth="1"/>
    <col min="14" max="14" width="7.6640625" bestFit="1" customWidth="1"/>
    <col min="15" max="15" width="6.6640625" bestFit="1" customWidth="1"/>
    <col min="17" max="17" width="13.83203125" customWidth="1"/>
    <col min="18" max="18" width="6.6640625" bestFit="1" customWidth="1"/>
    <col min="19" max="20" width="14.1640625" bestFit="1" customWidth="1"/>
    <col min="21" max="21" width="8.83203125" bestFit="1" customWidth="1"/>
    <col min="22" max="22" width="7.6640625" bestFit="1" customWidth="1"/>
    <col min="23" max="23" width="6.6640625" bestFit="1" customWidth="1"/>
  </cols>
  <sheetData>
    <row r="1" spans="1:23" ht="20.25" x14ac:dyDescent="0.3">
      <c r="A1" s="50" t="s">
        <v>112</v>
      </c>
      <c r="B1" s="50"/>
      <c r="C1" s="50"/>
      <c r="D1" s="50"/>
      <c r="E1" s="50"/>
      <c r="F1" s="50"/>
      <c r="G1" s="50"/>
      <c r="I1" s="50" t="s">
        <v>111</v>
      </c>
      <c r="J1" s="50"/>
      <c r="K1" s="50"/>
      <c r="L1" s="50"/>
      <c r="M1" s="50"/>
      <c r="N1" s="50"/>
      <c r="O1" s="50"/>
      <c r="Q1" s="50" t="s">
        <v>110</v>
      </c>
      <c r="R1" s="50"/>
      <c r="S1" s="50"/>
      <c r="T1" s="50"/>
      <c r="U1" s="50"/>
      <c r="V1" s="50"/>
      <c r="W1" s="50"/>
    </row>
    <row r="2" spans="1:23" ht="15" x14ac:dyDescent="0.25">
      <c r="A2" s="4" t="s">
        <v>64</v>
      </c>
      <c r="B2" s="47"/>
      <c r="C2" s="47"/>
      <c r="D2" s="47"/>
      <c r="E2" s="47"/>
      <c r="F2" s="47"/>
      <c r="G2" s="47"/>
      <c r="I2" s="4" t="s">
        <v>64</v>
      </c>
      <c r="J2" s="47"/>
      <c r="K2" s="47"/>
      <c r="L2" s="47"/>
      <c r="M2" s="47"/>
      <c r="N2" s="47"/>
      <c r="O2" s="47"/>
      <c r="Q2" s="4" t="s">
        <v>64</v>
      </c>
      <c r="R2" s="47"/>
      <c r="S2" s="47"/>
      <c r="T2" s="47"/>
      <c r="U2" s="47"/>
      <c r="V2" s="47"/>
      <c r="W2" s="47"/>
    </row>
    <row r="3" spans="1:23" ht="15" x14ac:dyDescent="0.25">
      <c r="A3" s="4" t="s">
        <v>113</v>
      </c>
      <c r="B3" s="47"/>
      <c r="C3" s="47"/>
      <c r="D3" s="47"/>
      <c r="E3" s="47"/>
      <c r="F3" s="47"/>
      <c r="G3" s="47"/>
      <c r="I3" s="4" t="s">
        <v>113</v>
      </c>
      <c r="J3" s="47"/>
      <c r="K3" s="47"/>
      <c r="L3" s="47"/>
      <c r="M3" s="47"/>
      <c r="N3" s="47"/>
      <c r="O3" s="47"/>
      <c r="Q3" s="4" t="s">
        <v>113</v>
      </c>
      <c r="R3" s="47"/>
      <c r="S3" s="47"/>
      <c r="T3" s="47"/>
      <c r="U3" s="47"/>
      <c r="V3" s="47"/>
      <c r="W3" s="47"/>
    </row>
    <row r="4" spans="1:23" ht="15" x14ac:dyDescent="0.25">
      <c r="A4" s="4" t="s">
        <v>114</v>
      </c>
      <c r="B4" s="47"/>
      <c r="C4" s="47"/>
      <c r="D4" s="47"/>
      <c r="E4" s="47"/>
      <c r="F4" s="47"/>
      <c r="G4" s="47"/>
      <c r="I4" s="4" t="s">
        <v>114</v>
      </c>
      <c r="J4" s="47"/>
      <c r="K4" s="47"/>
      <c r="L4" s="47"/>
      <c r="M4" s="47"/>
      <c r="N4" s="47"/>
      <c r="O4" s="47"/>
      <c r="Q4" s="4" t="s">
        <v>114</v>
      </c>
      <c r="R4" s="47"/>
      <c r="S4" s="47"/>
      <c r="T4" s="47"/>
      <c r="U4" s="47"/>
      <c r="V4" s="47"/>
      <c r="W4" s="47"/>
    </row>
    <row r="5" spans="1:23" ht="51.75" customHeight="1" x14ac:dyDescent="0.2">
      <c r="A5" s="48" t="s">
        <v>115</v>
      </c>
      <c r="B5" s="49"/>
      <c r="C5" s="49"/>
      <c r="D5" s="49"/>
      <c r="E5" s="49"/>
      <c r="F5" s="49"/>
      <c r="G5" s="49"/>
      <c r="I5" s="48" t="s">
        <v>116</v>
      </c>
      <c r="J5" s="49"/>
      <c r="K5" s="49"/>
      <c r="L5" s="49"/>
      <c r="M5" s="49"/>
      <c r="N5" s="49"/>
      <c r="O5" s="49"/>
      <c r="Q5" s="48" t="s">
        <v>117</v>
      </c>
      <c r="R5" s="49"/>
      <c r="S5" s="49"/>
      <c r="T5" s="49"/>
      <c r="U5" s="49"/>
      <c r="V5" s="49"/>
      <c r="W5" s="49"/>
    </row>
    <row r="6" spans="1:23" ht="15" x14ac:dyDescent="0.25">
      <c r="A6" s="5" t="s">
        <v>65</v>
      </c>
      <c r="B6" s="47"/>
      <c r="C6" s="47"/>
      <c r="D6" s="47"/>
      <c r="E6" s="47"/>
      <c r="F6" s="47"/>
      <c r="G6" s="47"/>
      <c r="I6" s="5" t="s">
        <v>65</v>
      </c>
      <c r="J6" s="47"/>
      <c r="K6" s="47"/>
      <c r="L6" s="47"/>
      <c r="M6" s="47"/>
      <c r="N6" s="47"/>
      <c r="O6" s="47"/>
      <c r="Q6" s="5" t="s">
        <v>65</v>
      </c>
      <c r="R6" s="47"/>
      <c r="S6" s="47"/>
      <c r="T6" s="47"/>
      <c r="U6" s="47"/>
      <c r="V6" s="47"/>
      <c r="W6" s="47"/>
    </row>
    <row r="7" spans="1:23" x14ac:dyDescent="0.2">
      <c r="A7" s="47" t="s">
        <v>118</v>
      </c>
      <c r="B7" s="47"/>
      <c r="C7" s="47"/>
      <c r="D7" s="47"/>
      <c r="E7" s="47"/>
      <c r="F7" s="47"/>
      <c r="G7" s="47"/>
      <c r="I7" s="47" t="s">
        <v>118</v>
      </c>
      <c r="J7" s="47"/>
      <c r="K7" s="47"/>
      <c r="L7" s="47"/>
      <c r="M7" s="47"/>
      <c r="N7" s="47"/>
      <c r="O7" s="47"/>
      <c r="Q7" s="47" t="s">
        <v>118</v>
      </c>
      <c r="R7" s="47"/>
      <c r="S7" s="47"/>
      <c r="T7" s="47"/>
      <c r="U7" s="47"/>
      <c r="V7" s="47"/>
      <c r="W7" s="47"/>
    </row>
    <row r="8" spans="1:23" ht="25.5" x14ac:dyDescent="0.2">
      <c r="A8" s="46" t="s">
        <v>0</v>
      </c>
      <c r="B8" s="46" t="s">
        <v>45</v>
      </c>
      <c r="C8" s="46" t="s">
        <v>66</v>
      </c>
      <c r="D8" s="46" t="s">
        <v>67</v>
      </c>
      <c r="E8" s="46" t="s">
        <v>69</v>
      </c>
      <c r="F8" s="46" t="s">
        <v>68</v>
      </c>
      <c r="G8" s="46" t="s">
        <v>55</v>
      </c>
      <c r="I8" s="46" t="s">
        <v>0</v>
      </c>
      <c r="J8" s="46" t="s">
        <v>45</v>
      </c>
      <c r="K8" s="46" t="s">
        <v>66</v>
      </c>
      <c r="L8" s="46" t="s">
        <v>67</v>
      </c>
      <c r="M8" s="46" t="s">
        <v>69</v>
      </c>
      <c r="N8" s="46" t="s">
        <v>68</v>
      </c>
      <c r="O8" s="46" t="s">
        <v>55</v>
      </c>
      <c r="Q8" s="46" t="s">
        <v>0</v>
      </c>
      <c r="R8" s="46" t="s">
        <v>45</v>
      </c>
      <c r="S8" s="46" t="s">
        <v>66</v>
      </c>
      <c r="T8" s="46" t="s">
        <v>67</v>
      </c>
      <c r="U8" s="46" t="s">
        <v>69</v>
      </c>
      <c r="V8" s="46" t="s">
        <v>68</v>
      </c>
      <c r="W8" s="46" t="s">
        <v>55</v>
      </c>
    </row>
    <row r="9" spans="1:23" x14ac:dyDescent="0.2">
      <c r="A9" s="6" t="s">
        <v>100</v>
      </c>
      <c r="B9" s="6">
        <v>3</v>
      </c>
      <c r="C9" s="6">
        <v>39</v>
      </c>
      <c r="D9" s="6">
        <v>75</v>
      </c>
      <c r="E9" s="6">
        <v>78</v>
      </c>
      <c r="F9" s="6">
        <v>360</v>
      </c>
      <c r="G9" s="6">
        <v>555</v>
      </c>
      <c r="I9" s="6" t="s">
        <v>100</v>
      </c>
      <c r="J9" s="6">
        <v>2</v>
      </c>
      <c r="K9" s="6">
        <v>164</v>
      </c>
      <c r="L9" s="6">
        <v>782</v>
      </c>
      <c r="M9" s="6">
        <v>1799</v>
      </c>
      <c r="N9" s="6">
        <v>12267</v>
      </c>
      <c r="O9" s="6">
        <v>15014</v>
      </c>
      <c r="Q9" s="6" t="s">
        <v>100</v>
      </c>
      <c r="R9" s="6">
        <v>5</v>
      </c>
      <c r="S9" s="6">
        <v>216</v>
      </c>
      <c r="T9" s="6">
        <v>894</v>
      </c>
      <c r="U9" s="6">
        <v>1968</v>
      </c>
      <c r="V9" s="6">
        <v>13306</v>
      </c>
      <c r="W9" s="6">
        <v>16389</v>
      </c>
    </row>
    <row r="10" spans="1:23" x14ac:dyDescent="0.2">
      <c r="A10" s="6" t="s">
        <v>70</v>
      </c>
      <c r="B10" s="6">
        <v>0</v>
      </c>
      <c r="C10" s="6">
        <v>4</v>
      </c>
      <c r="D10" s="6">
        <v>0</v>
      </c>
      <c r="E10" s="6">
        <v>0</v>
      </c>
      <c r="F10" s="6">
        <v>1</v>
      </c>
      <c r="G10" s="6">
        <v>5</v>
      </c>
      <c r="I10" s="6" t="s">
        <v>70</v>
      </c>
      <c r="J10" s="6">
        <v>0</v>
      </c>
      <c r="K10" s="6">
        <v>0</v>
      </c>
      <c r="L10" s="6">
        <v>1</v>
      </c>
      <c r="M10" s="6">
        <v>15</v>
      </c>
      <c r="N10" s="6">
        <v>11</v>
      </c>
      <c r="O10" s="6">
        <v>27</v>
      </c>
      <c r="Q10" s="6" t="s">
        <v>70</v>
      </c>
      <c r="R10" s="6">
        <v>0</v>
      </c>
      <c r="S10" s="6">
        <v>4</v>
      </c>
      <c r="T10" s="6">
        <v>1</v>
      </c>
      <c r="U10" s="6">
        <v>16</v>
      </c>
      <c r="V10" s="6">
        <v>13</v>
      </c>
      <c r="W10" s="6">
        <v>34</v>
      </c>
    </row>
    <row r="11" spans="1:23" x14ac:dyDescent="0.2">
      <c r="A11" s="6" t="s">
        <v>71</v>
      </c>
      <c r="B11" s="6">
        <v>5</v>
      </c>
      <c r="C11" s="6">
        <v>7</v>
      </c>
      <c r="D11" s="6">
        <v>23</v>
      </c>
      <c r="E11" s="6">
        <v>27</v>
      </c>
      <c r="F11" s="6">
        <v>77</v>
      </c>
      <c r="G11" s="6">
        <v>139</v>
      </c>
      <c r="I11" s="6" t="s">
        <v>71</v>
      </c>
      <c r="J11" s="6">
        <v>3</v>
      </c>
      <c r="K11" s="6">
        <v>28</v>
      </c>
      <c r="L11" s="6">
        <v>130</v>
      </c>
      <c r="M11" s="6">
        <v>256</v>
      </c>
      <c r="N11" s="6">
        <v>2142</v>
      </c>
      <c r="O11" s="6">
        <v>2559</v>
      </c>
      <c r="Q11" s="6" t="s">
        <v>71</v>
      </c>
      <c r="R11" s="6">
        <v>8</v>
      </c>
      <c r="S11" s="6">
        <v>42</v>
      </c>
      <c r="T11" s="6">
        <v>161</v>
      </c>
      <c r="U11" s="6">
        <v>319</v>
      </c>
      <c r="V11" s="6">
        <v>2474</v>
      </c>
      <c r="W11" s="6">
        <v>3004</v>
      </c>
    </row>
    <row r="12" spans="1:23" x14ac:dyDescent="0.2">
      <c r="A12" s="6" t="s">
        <v>87</v>
      </c>
      <c r="B12" s="6">
        <v>0</v>
      </c>
      <c r="C12" s="6">
        <v>2</v>
      </c>
      <c r="D12" s="6">
        <v>7</v>
      </c>
      <c r="E12" s="6">
        <v>3</v>
      </c>
      <c r="F12" s="6">
        <v>7</v>
      </c>
      <c r="G12" s="6">
        <v>19</v>
      </c>
      <c r="I12" s="6" t="s">
        <v>87</v>
      </c>
      <c r="J12" s="6">
        <v>1</v>
      </c>
      <c r="K12" s="6">
        <v>3</v>
      </c>
      <c r="L12" s="6">
        <v>9</v>
      </c>
      <c r="M12" s="6">
        <v>22</v>
      </c>
      <c r="N12" s="6">
        <v>138</v>
      </c>
      <c r="O12" s="6">
        <v>173</v>
      </c>
      <c r="Q12" s="6" t="s">
        <v>87</v>
      </c>
      <c r="R12" s="6">
        <v>1</v>
      </c>
      <c r="S12" s="6">
        <v>5</v>
      </c>
      <c r="T12" s="6">
        <v>16</v>
      </c>
      <c r="U12" s="6">
        <v>27</v>
      </c>
      <c r="V12" s="6">
        <v>153</v>
      </c>
      <c r="W12" s="6">
        <v>202</v>
      </c>
    </row>
    <row r="13" spans="1:23" x14ac:dyDescent="0.2">
      <c r="A13" s="6" t="s">
        <v>88</v>
      </c>
      <c r="B13" s="6">
        <v>1</v>
      </c>
      <c r="C13" s="6">
        <v>2</v>
      </c>
      <c r="D13" s="6">
        <v>5</v>
      </c>
      <c r="E13" s="6">
        <v>7</v>
      </c>
      <c r="F13" s="6">
        <v>9</v>
      </c>
      <c r="G13" s="6">
        <v>24</v>
      </c>
      <c r="I13" s="6" t="s">
        <v>88</v>
      </c>
      <c r="J13" s="6">
        <v>1</v>
      </c>
      <c r="K13" s="6">
        <v>1</v>
      </c>
      <c r="L13" s="6">
        <v>9</v>
      </c>
      <c r="M13" s="6">
        <v>28</v>
      </c>
      <c r="N13" s="6">
        <v>178</v>
      </c>
      <c r="O13" s="6">
        <v>217</v>
      </c>
      <c r="Q13" s="6" t="s">
        <v>88</v>
      </c>
      <c r="R13" s="6">
        <v>2</v>
      </c>
      <c r="S13" s="6">
        <v>4</v>
      </c>
      <c r="T13" s="6">
        <v>16</v>
      </c>
      <c r="U13" s="6">
        <v>38</v>
      </c>
      <c r="V13" s="6">
        <v>230</v>
      </c>
      <c r="W13" s="6">
        <v>290</v>
      </c>
    </row>
    <row r="14" spans="1:23" x14ac:dyDescent="0.2">
      <c r="A14" s="6" t="s">
        <v>92</v>
      </c>
      <c r="B14" s="6">
        <v>4</v>
      </c>
      <c r="C14" s="6">
        <v>14</v>
      </c>
      <c r="D14" s="6">
        <v>13</v>
      </c>
      <c r="E14" s="6">
        <v>27</v>
      </c>
      <c r="F14" s="6">
        <v>80</v>
      </c>
      <c r="G14" s="6">
        <v>138</v>
      </c>
      <c r="I14" s="6" t="s">
        <v>92</v>
      </c>
      <c r="J14" s="6">
        <v>3</v>
      </c>
      <c r="K14" s="6">
        <v>20</v>
      </c>
      <c r="L14" s="6">
        <v>48</v>
      </c>
      <c r="M14" s="6">
        <v>129</v>
      </c>
      <c r="N14" s="6">
        <v>744</v>
      </c>
      <c r="O14" s="6">
        <v>944</v>
      </c>
      <c r="Q14" s="6" t="s">
        <v>92</v>
      </c>
      <c r="R14" s="6">
        <v>7</v>
      </c>
      <c r="S14" s="6">
        <v>35</v>
      </c>
      <c r="T14" s="6">
        <v>63</v>
      </c>
      <c r="U14" s="6">
        <v>159</v>
      </c>
      <c r="V14" s="6">
        <v>864</v>
      </c>
      <c r="W14" s="6">
        <v>1128</v>
      </c>
    </row>
    <row r="15" spans="1:23" x14ac:dyDescent="0.2">
      <c r="A15" s="6" t="s">
        <v>89</v>
      </c>
      <c r="B15" s="6">
        <v>0</v>
      </c>
      <c r="C15" s="6">
        <v>1</v>
      </c>
      <c r="D15" s="6">
        <v>1</v>
      </c>
      <c r="E15" s="6">
        <v>4</v>
      </c>
      <c r="F15" s="6">
        <v>29</v>
      </c>
      <c r="G15" s="6">
        <v>35</v>
      </c>
      <c r="I15" s="6" t="s">
        <v>89</v>
      </c>
      <c r="J15" s="6">
        <v>2</v>
      </c>
      <c r="K15" s="6">
        <v>0</v>
      </c>
      <c r="L15" s="6">
        <v>11</v>
      </c>
      <c r="M15" s="6">
        <v>31</v>
      </c>
      <c r="N15" s="6">
        <v>251</v>
      </c>
      <c r="O15" s="6">
        <v>295</v>
      </c>
      <c r="Q15" s="6" t="s">
        <v>89</v>
      </c>
      <c r="R15" s="6">
        <v>2</v>
      </c>
      <c r="S15" s="6">
        <v>2</v>
      </c>
      <c r="T15" s="6">
        <v>15</v>
      </c>
      <c r="U15" s="6">
        <v>45</v>
      </c>
      <c r="V15" s="6">
        <v>393</v>
      </c>
      <c r="W15" s="6">
        <v>457</v>
      </c>
    </row>
    <row r="16" spans="1:23" x14ac:dyDescent="0.2">
      <c r="A16" s="6" t="s">
        <v>90</v>
      </c>
      <c r="B16" s="6">
        <v>2</v>
      </c>
      <c r="C16" s="6">
        <v>5</v>
      </c>
      <c r="D16" s="6">
        <v>3</v>
      </c>
      <c r="E16" s="6">
        <v>5</v>
      </c>
      <c r="F16" s="6">
        <v>8</v>
      </c>
      <c r="G16" s="6">
        <v>23</v>
      </c>
      <c r="I16" s="6" t="s">
        <v>90</v>
      </c>
      <c r="J16" s="6">
        <v>1</v>
      </c>
      <c r="K16" s="6">
        <v>7</v>
      </c>
      <c r="L16" s="6">
        <v>18</v>
      </c>
      <c r="M16" s="6">
        <v>11</v>
      </c>
      <c r="N16" s="6">
        <v>84</v>
      </c>
      <c r="O16" s="6">
        <v>121</v>
      </c>
      <c r="Q16" s="6" t="s">
        <v>90</v>
      </c>
      <c r="R16" s="6">
        <v>3</v>
      </c>
      <c r="S16" s="6">
        <v>12</v>
      </c>
      <c r="T16" s="6">
        <v>23</v>
      </c>
      <c r="U16" s="6">
        <v>21</v>
      </c>
      <c r="V16" s="6">
        <v>112</v>
      </c>
      <c r="W16" s="6">
        <v>171</v>
      </c>
    </row>
    <row r="17" spans="1:23" x14ac:dyDescent="0.2">
      <c r="A17" s="6" t="s">
        <v>91</v>
      </c>
      <c r="B17" s="6">
        <v>1</v>
      </c>
      <c r="C17" s="6">
        <v>10</v>
      </c>
      <c r="D17" s="6">
        <v>13</v>
      </c>
      <c r="E17" s="6">
        <v>5</v>
      </c>
      <c r="F17" s="6">
        <v>29</v>
      </c>
      <c r="G17" s="6">
        <v>58</v>
      </c>
      <c r="I17" s="6" t="s">
        <v>91</v>
      </c>
      <c r="J17" s="6">
        <v>4</v>
      </c>
      <c r="K17" s="6">
        <v>11</v>
      </c>
      <c r="L17" s="6">
        <v>60</v>
      </c>
      <c r="M17" s="6">
        <v>70</v>
      </c>
      <c r="N17" s="6">
        <v>706</v>
      </c>
      <c r="O17" s="6">
        <v>851</v>
      </c>
      <c r="Q17" s="6" t="s">
        <v>91</v>
      </c>
      <c r="R17" s="6">
        <v>5</v>
      </c>
      <c r="S17" s="6">
        <v>23</v>
      </c>
      <c r="T17" s="6">
        <v>76</v>
      </c>
      <c r="U17" s="6">
        <v>83</v>
      </c>
      <c r="V17" s="6">
        <v>848</v>
      </c>
      <c r="W17" s="6">
        <v>1035</v>
      </c>
    </row>
    <row r="18" spans="1:23" x14ac:dyDescent="0.2">
      <c r="A18" s="6" t="s">
        <v>10</v>
      </c>
      <c r="B18" s="6">
        <v>4</v>
      </c>
      <c r="C18" s="6">
        <v>10</v>
      </c>
      <c r="D18" s="6">
        <v>31</v>
      </c>
      <c r="E18" s="6">
        <v>41</v>
      </c>
      <c r="F18" s="6">
        <v>92</v>
      </c>
      <c r="G18" s="6">
        <v>178</v>
      </c>
      <c r="I18" s="6" t="s">
        <v>10</v>
      </c>
      <c r="J18" s="6">
        <v>2</v>
      </c>
      <c r="K18" s="6">
        <v>29</v>
      </c>
      <c r="L18" s="6">
        <v>163</v>
      </c>
      <c r="M18" s="6">
        <v>310</v>
      </c>
      <c r="N18" s="6">
        <v>2499</v>
      </c>
      <c r="O18" s="6">
        <v>3003</v>
      </c>
      <c r="Q18" s="6" t="s">
        <v>10</v>
      </c>
      <c r="R18" s="6">
        <v>6</v>
      </c>
      <c r="S18" s="6">
        <v>40</v>
      </c>
      <c r="T18" s="6">
        <v>209</v>
      </c>
      <c r="U18" s="6">
        <v>377</v>
      </c>
      <c r="V18" s="6">
        <v>2749</v>
      </c>
      <c r="W18" s="6">
        <v>3381</v>
      </c>
    </row>
    <row r="19" spans="1:23" x14ac:dyDescent="0.2">
      <c r="A19" s="6" t="s">
        <v>85</v>
      </c>
      <c r="B19" s="6">
        <v>3</v>
      </c>
      <c r="C19" s="6">
        <v>6</v>
      </c>
      <c r="D19" s="6">
        <v>2</v>
      </c>
      <c r="E19" s="6">
        <v>2</v>
      </c>
      <c r="F19" s="6">
        <v>4</v>
      </c>
      <c r="G19" s="6">
        <v>17</v>
      </c>
      <c r="I19" s="6" t="s">
        <v>85</v>
      </c>
      <c r="J19" s="6">
        <v>0</v>
      </c>
      <c r="K19" s="6">
        <v>6</v>
      </c>
      <c r="L19" s="6">
        <v>17</v>
      </c>
      <c r="M19" s="6">
        <v>19</v>
      </c>
      <c r="N19" s="6">
        <v>154</v>
      </c>
      <c r="O19" s="6">
        <v>196</v>
      </c>
      <c r="Q19" s="6" t="s">
        <v>85</v>
      </c>
      <c r="R19" s="6">
        <v>3</v>
      </c>
      <c r="S19" s="6">
        <v>12</v>
      </c>
      <c r="T19" s="6">
        <v>23</v>
      </c>
      <c r="U19" s="6">
        <v>25</v>
      </c>
      <c r="V19" s="6">
        <v>187</v>
      </c>
      <c r="W19" s="6">
        <v>250</v>
      </c>
    </row>
    <row r="20" spans="1:23" x14ac:dyDescent="0.2">
      <c r="A20" s="6" t="s">
        <v>86</v>
      </c>
      <c r="B20" s="6">
        <v>1</v>
      </c>
      <c r="C20" s="6">
        <v>1</v>
      </c>
      <c r="D20" s="6">
        <v>2</v>
      </c>
      <c r="E20" s="6">
        <v>0</v>
      </c>
      <c r="F20" s="6">
        <v>0</v>
      </c>
      <c r="G20" s="6">
        <v>4</v>
      </c>
      <c r="I20" s="6" t="s">
        <v>86</v>
      </c>
      <c r="J20" s="6">
        <v>0</v>
      </c>
      <c r="K20" s="6">
        <v>1</v>
      </c>
      <c r="L20" s="6">
        <v>4</v>
      </c>
      <c r="M20" s="6">
        <v>2</v>
      </c>
      <c r="N20" s="6">
        <v>38</v>
      </c>
      <c r="O20" s="6">
        <v>45</v>
      </c>
      <c r="Q20" s="6" t="s">
        <v>86</v>
      </c>
      <c r="R20" s="6">
        <v>1</v>
      </c>
      <c r="S20" s="6">
        <v>2</v>
      </c>
      <c r="T20" s="6">
        <v>6</v>
      </c>
      <c r="U20" s="6">
        <v>4</v>
      </c>
      <c r="V20" s="6">
        <v>45</v>
      </c>
      <c r="W20" s="6">
        <v>58</v>
      </c>
    </row>
    <row r="21" spans="1:23" x14ac:dyDescent="0.2">
      <c r="A21" s="6"/>
      <c r="B21" s="6"/>
      <c r="C21" s="6"/>
      <c r="D21" s="6"/>
      <c r="E21" s="6"/>
      <c r="F21" s="6"/>
      <c r="G21" s="6"/>
      <c r="I21" s="6" t="s">
        <v>93</v>
      </c>
      <c r="J21" s="6">
        <v>0</v>
      </c>
      <c r="K21" s="6">
        <v>0</v>
      </c>
      <c r="L21" s="6">
        <v>3</v>
      </c>
      <c r="M21" s="6">
        <v>3</v>
      </c>
      <c r="N21" s="6">
        <v>24</v>
      </c>
      <c r="O21" s="6">
        <v>30</v>
      </c>
      <c r="Q21" s="6" t="s">
        <v>93</v>
      </c>
      <c r="R21" s="6">
        <v>0</v>
      </c>
      <c r="S21" s="6">
        <v>0</v>
      </c>
      <c r="T21" s="6">
        <v>3</v>
      </c>
      <c r="U21" s="6">
        <v>3</v>
      </c>
      <c r="V21" s="6">
        <v>24</v>
      </c>
      <c r="W21" s="6">
        <v>30</v>
      </c>
    </row>
    <row r="22" spans="1:23" x14ac:dyDescent="0.2">
      <c r="A22" s="6" t="s">
        <v>106</v>
      </c>
      <c r="B22" s="6">
        <v>7</v>
      </c>
      <c r="C22" s="6">
        <v>38</v>
      </c>
      <c r="D22" s="6">
        <v>28</v>
      </c>
      <c r="E22" s="6">
        <v>78</v>
      </c>
      <c r="F22" s="6">
        <v>318</v>
      </c>
      <c r="G22" s="6">
        <v>469</v>
      </c>
      <c r="I22" s="6" t="s">
        <v>106</v>
      </c>
      <c r="J22" s="6">
        <v>9</v>
      </c>
      <c r="K22" s="6">
        <v>108</v>
      </c>
      <c r="L22" s="6">
        <v>319</v>
      </c>
      <c r="M22" s="6">
        <v>890</v>
      </c>
      <c r="N22" s="6">
        <v>5143</v>
      </c>
      <c r="O22" s="6">
        <v>6469</v>
      </c>
      <c r="Q22" s="6" t="s">
        <v>106</v>
      </c>
      <c r="R22" s="6">
        <v>16</v>
      </c>
      <c r="S22" s="6">
        <v>156</v>
      </c>
      <c r="T22" s="6">
        <v>365</v>
      </c>
      <c r="U22" s="6">
        <v>1021</v>
      </c>
      <c r="V22" s="6">
        <v>5842</v>
      </c>
      <c r="W22" s="6">
        <v>7400</v>
      </c>
    </row>
    <row r="23" spans="1:23" x14ac:dyDescent="0.2">
      <c r="A23" s="6" t="s">
        <v>73</v>
      </c>
      <c r="B23" s="6">
        <v>0</v>
      </c>
      <c r="C23" s="6">
        <v>1</v>
      </c>
      <c r="D23" s="6">
        <v>2</v>
      </c>
      <c r="E23" s="6">
        <v>2</v>
      </c>
      <c r="F23" s="6">
        <v>8</v>
      </c>
      <c r="G23" s="6">
        <v>13</v>
      </c>
      <c r="I23" s="6" t="s">
        <v>73</v>
      </c>
      <c r="J23" s="6">
        <v>0</v>
      </c>
      <c r="K23" s="6">
        <v>1</v>
      </c>
      <c r="L23" s="6">
        <v>8</v>
      </c>
      <c r="M23" s="6">
        <v>30</v>
      </c>
      <c r="N23" s="6">
        <v>148</v>
      </c>
      <c r="O23" s="6">
        <v>187</v>
      </c>
      <c r="Q23" s="6" t="s">
        <v>73</v>
      </c>
      <c r="R23" s="6">
        <v>0</v>
      </c>
      <c r="S23" s="6">
        <v>3</v>
      </c>
      <c r="T23" s="6">
        <v>11</v>
      </c>
      <c r="U23" s="6">
        <v>33</v>
      </c>
      <c r="V23" s="6">
        <v>158</v>
      </c>
      <c r="W23" s="6">
        <v>205</v>
      </c>
    </row>
    <row r="24" spans="1:23" x14ac:dyDescent="0.2">
      <c r="A24" s="6" t="s">
        <v>105</v>
      </c>
      <c r="B24" s="6">
        <v>2</v>
      </c>
      <c r="C24" s="6">
        <v>7</v>
      </c>
      <c r="D24" s="6">
        <v>10</v>
      </c>
      <c r="E24" s="6">
        <v>14</v>
      </c>
      <c r="F24" s="6">
        <v>38</v>
      </c>
      <c r="G24" s="6">
        <v>71</v>
      </c>
      <c r="I24" s="6" t="s">
        <v>105</v>
      </c>
      <c r="J24" s="6">
        <v>2</v>
      </c>
      <c r="K24" s="6">
        <v>6</v>
      </c>
      <c r="L24" s="6">
        <v>58</v>
      </c>
      <c r="M24" s="6">
        <v>83</v>
      </c>
      <c r="N24" s="6">
        <v>560</v>
      </c>
      <c r="O24" s="6">
        <v>709</v>
      </c>
      <c r="Q24" s="6" t="s">
        <v>105</v>
      </c>
      <c r="R24" s="6">
        <v>4</v>
      </c>
      <c r="S24" s="6">
        <v>14</v>
      </c>
      <c r="T24" s="6">
        <v>69</v>
      </c>
      <c r="U24" s="6">
        <v>107</v>
      </c>
      <c r="V24" s="6">
        <v>683</v>
      </c>
      <c r="W24" s="6">
        <v>877</v>
      </c>
    </row>
    <row r="25" spans="1:23" x14ac:dyDescent="0.2">
      <c r="A25" s="6" t="s">
        <v>72</v>
      </c>
      <c r="B25" s="6">
        <v>0</v>
      </c>
      <c r="C25" s="6">
        <v>0</v>
      </c>
      <c r="D25" s="6">
        <v>2</v>
      </c>
      <c r="E25" s="6">
        <v>1</v>
      </c>
      <c r="F25" s="6">
        <v>0</v>
      </c>
      <c r="G25" s="6">
        <v>3</v>
      </c>
      <c r="I25" s="6" t="s">
        <v>72</v>
      </c>
      <c r="J25" s="6">
        <v>0</v>
      </c>
      <c r="K25" s="6">
        <v>0</v>
      </c>
      <c r="L25" s="6">
        <v>1</v>
      </c>
      <c r="M25" s="6">
        <v>3</v>
      </c>
      <c r="N25" s="6">
        <v>42</v>
      </c>
      <c r="O25" s="6">
        <v>46</v>
      </c>
      <c r="Q25" s="6" t="s">
        <v>72</v>
      </c>
      <c r="R25" s="6">
        <v>0</v>
      </c>
      <c r="S25" s="6">
        <v>0</v>
      </c>
      <c r="T25" s="6">
        <v>3</v>
      </c>
      <c r="U25" s="6">
        <v>4</v>
      </c>
      <c r="V25" s="6">
        <v>44</v>
      </c>
      <c r="W25" s="6">
        <v>51</v>
      </c>
    </row>
    <row r="26" spans="1:23" x14ac:dyDescent="0.2">
      <c r="A26" s="6" t="s">
        <v>18</v>
      </c>
      <c r="B26" s="6">
        <v>0</v>
      </c>
      <c r="C26" s="6">
        <v>1</v>
      </c>
      <c r="D26" s="6">
        <v>1</v>
      </c>
      <c r="E26" s="6">
        <v>3</v>
      </c>
      <c r="F26" s="6">
        <v>6</v>
      </c>
      <c r="G26" s="6">
        <v>11</v>
      </c>
      <c r="I26" s="6" t="s">
        <v>18</v>
      </c>
      <c r="J26" s="6">
        <v>0</v>
      </c>
      <c r="K26" s="6">
        <v>6</v>
      </c>
      <c r="L26" s="6">
        <v>11</v>
      </c>
      <c r="M26" s="6">
        <v>12</v>
      </c>
      <c r="N26" s="6">
        <v>89</v>
      </c>
      <c r="O26" s="6">
        <v>118</v>
      </c>
      <c r="Q26" s="6" t="s">
        <v>18</v>
      </c>
      <c r="R26" s="6">
        <v>0</v>
      </c>
      <c r="S26" s="6">
        <v>8</v>
      </c>
      <c r="T26" s="6">
        <v>15</v>
      </c>
      <c r="U26" s="6">
        <v>17</v>
      </c>
      <c r="V26" s="6">
        <v>106</v>
      </c>
      <c r="W26" s="6">
        <v>146</v>
      </c>
    </row>
    <row r="27" spans="1:23" x14ac:dyDescent="0.2">
      <c r="A27" s="6" t="s">
        <v>97</v>
      </c>
      <c r="B27" s="6">
        <v>0</v>
      </c>
      <c r="C27" s="6">
        <v>2</v>
      </c>
      <c r="D27" s="6">
        <v>3</v>
      </c>
      <c r="E27" s="6">
        <v>1</v>
      </c>
      <c r="F27" s="6">
        <v>8</v>
      </c>
      <c r="G27" s="6">
        <v>14</v>
      </c>
      <c r="I27" s="6" t="s">
        <v>97</v>
      </c>
      <c r="J27" s="6">
        <v>1</v>
      </c>
      <c r="K27" s="6">
        <v>1</v>
      </c>
      <c r="L27" s="6">
        <v>8</v>
      </c>
      <c r="M27" s="6">
        <v>4</v>
      </c>
      <c r="N27" s="6">
        <v>61</v>
      </c>
      <c r="O27" s="6">
        <v>75</v>
      </c>
      <c r="Q27" s="6" t="s">
        <v>97</v>
      </c>
      <c r="R27" s="6">
        <v>1</v>
      </c>
      <c r="S27" s="6">
        <v>5</v>
      </c>
      <c r="T27" s="6">
        <v>11</v>
      </c>
      <c r="U27" s="6">
        <v>6</v>
      </c>
      <c r="V27" s="6">
        <v>75</v>
      </c>
      <c r="W27" s="6">
        <v>98</v>
      </c>
    </row>
    <row r="28" spans="1:23" x14ac:dyDescent="0.2">
      <c r="A28" s="6" t="s">
        <v>107</v>
      </c>
      <c r="B28" s="6">
        <v>1</v>
      </c>
      <c r="C28" s="6">
        <v>2</v>
      </c>
      <c r="D28" s="6">
        <v>5</v>
      </c>
      <c r="E28" s="6">
        <v>15</v>
      </c>
      <c r="F28" s="6">
        <v>11</v>
      </c>
      <c r="G28" s="6">
        <v>34</v>
      </c>
      <c r="I28" s="6" t="s">
        <v>107</v>
      </c>
      <c r="J28" s="6">
        <v>1</v>
      </c>
      <c r="K28" s="6">
        <v>15</v>
      </c>
      <c r="L28" s="6">
        <v>36</v>
      </c>
      <c r="M28" s="6">
        <v>102</v>
      </c>
      <c r="N28" s="6">
        <v>254</v>
      </c>
      <c r="O28" s="6">
        <v>408</v>
      </c>
      <c r="Q28" s="6" t="s">
        <v>107</v>
      </c>
      <c r="R28" s="6">
        <v>2</v>
      </c>
      <c r="S28" s="6">
        <v>20</v>
      </c>
      <c r="T28" s="6">
        <v>43</v>
      </c>
      <c r="U28" s="6">
        <v>122</v>
      </c>
      <c r="V28" s="6">
        <v>290</v>
      </c>
      <c r="W28" s="6">
        <v>477</v>
      </c>
    </row>
    <row r="29" spans="1:23" x14ac:dyDescent="0.2">
      <c r="A29" s="6" t="s">
        <v>101</v>
      </c>
      <c r="B29" s="6">
        <v>3</v>
      </c>
      <c r="C29" s="6">
        <v>2</v>
      </c>
      <c r="D29" s="6">
        <v>8</v>
      </c>
      <c r="E29" s="6">
        <v>11</v>
      </c>
      <c r="F29" s="6">
        <v>6</v>
      </c>
      <c r="G29" s="6">
        <v>30</v>
      </c>
      <c r="I29" s="6" t="s">
        <v>101</v>
      </c>
      <c r="J29" s="6">
        <v>2</v>
      </c>
      <c r="K29" s="6">
        <v>6</v>
      </c>
      <c r="L29" s="6">
        <v>7</v>
      </c>
      <c r="M29" s="6">
        <v>38</v>
      </c>
      <c r="N29" s="6">
        <v>96</v>
      </c>
      <c r="O29" s="6">
        <v>149</v>
      </c>
      <c r="Q29" s="6" t="s">
        <v>101</v>
      </c>
      <c r="R29" s="6">
        <v>5</v>
      </c>
      <c r="S29" s="6">
        <v>8</v>
      </c>
      <c r="T29" s="6">
        <v>15</v>
      </c>
      <c r="U29" s="6">
        <v>50</v>
      </c>
      <c r="V29" s="6">
        <v>105</v>
      </c>
      <c r="W29" s="6">
        <v>183</v>
      </c>
    </row>
    <row r="30" spans="1:23" x14ac:dyDescent="0.2">
      <c r="A30" s="6" t="s">
        <v>74</v>
      </c>
      <c r="B30" s="6">
        <v>0</v>
      </c>
      <c r="C30" s="6">
        <v>2</v>
      </c>
      <c r="D30" s="6">
        <v>5</v>
      </c>
      <c r="E30" s="6">
        <v>4</v>
      </c>
      <c r="F30" s="6">
        <v>13</v>
      </c>
      <c r="G30" s="6">
        <v>24</v>
      </c>
      <c r="I30" s="6" t="s">
        <v>74</v>
      </c>
      <c r="J30" s="6">
        <v>0</v>
      </c>
      <c r="K30" s="6">
        <v>10</v>
      </c>
      <c r="L30" s="6">
        <v>17</v>
      </c>
      <c r="M30" s="6">
        <v>27</v>
      </c>
      <c r="N30" s="6">
        <v>200</v>
      </c>
      <c r="O30" s="6">
        <v>254</v>
      </c>
      <c r="Q30" s="6" t="s">
        <v>74</v>
      </c>
      <c r="R30" s="6">
        <v>0</v>
      </c>
      <c r="S30" s="6">
        <v>12</v>
      </c>
      <c r="T30" s="6">
        <v>22</v>
      </c>
      <c r="U30" s="6">
        <v>32</v>
      </c>
      <c r="V30" s="6">
        <v>229</v>
      </c>
      <c r="W30" s="6">
        <v>295</v>
      </c>
    </row>
    <row r="31" spans="1:23" x14ac:dyDescent="0.2">
      <c r="A31" s="6" t="s">
        <v>102</v>
      </c>
      <c r="B31" s="6">
        <v>0</v>
      </c>
      <c r="C31" s="6">
        <v>5</v>
      </c>
      <c r="D31" s="6">
        <v>2</v>
      </c>
      <c r="E31" s="6">
        <v>8</v>
      </c>
      <c r="F31" s="6">
        <v>25</v>
      </c>
      <c r="G31" s="6">
        <v>40</v>
      </c>
      <c r="I31" s="6" t="s">
        <v>102</v>
      </c>
      <c r="J31" s="6">
        <v>0</v>
      </c>
      <c r="K31" s="6">
        <v>2</v>
      </c>
      <c r="L31" s="6">
        <v>14</v>
      </c>
      <c r="M31" s="6">
        <v>25</v>
      </c>
      <c r="N31" s="6">
        <v>190</v>
      </c>
      <c r="O31" s="6">
        <v>231</v>
      </c>
      <c r="Q31" s="6" t="s">
        <v>102</v>
      </c>
      <c r="R31" s="6">
        <v>0</v>
      </c>
      <c r="S31" s="6">
        <v>7</v>
      </c>
      <c r="T31" s="6">
        <v>16</v>
      </c>
      <c r="U31" s="6">
        <v>34</v>
      </c>
      <c r="V31" s="6">
        <v>248</v>
      </c>
      <c r="W31" s="6">
        <v>305</v>
      </c>
    </row>
    <row r="32" spans="1:23" x14ac:dyDescent="0.2">
      <c r="A32" s="6" t="s">
        <v>84</v>
      </c>
      <c r="B32" s="6">
        <v>3</v>
      </c>
      <c r="C32" s="6">
        <v>6</v>
      </c>
      <c r="D32" s="6">
        <v>8</v>
      </c>
      <c r="E32" s="6">
        <v>10</v>
      </c>
      <c r="F32" s="6">
        <v>18</v>
      </c>
      <c r="G32" s="6">
        <v>45</v>
      </c>
      <c r="I32" s="6" t="s">
        <v>84</v>
      </c>
      <c r="J32" s="6">
        <v>1</v>
      </c>
      <c r="K32" s="6">
        <v>3</v>
      </c>
      <c r="L32" s="6">
        <v>14</v>
      </c>
      <c r="M32" s="6">
        <v>37</v>
      </c>
      <c r="N32" s="6">
        <v>163</v>
      </c>
      <c r="O32" s="6">
        <v>218</v>
      </c>
      <c r="Q32" s="6" t="s">
        <v>84</v>
      </c>
      <c r="R32" s="6">
        <v>4</v>
      </c>
      <c r="S32" s="6">
        <v>14</v>
      </c>
      <c r="T32" s="6">
        <v>30</v>
      </c>
      <c r="U32" s="6">
        <v>55</v>
      </c>
      <c r="V32" s="6">
        <v>226</v>
      </c>
      <c r="W32" s="6">
        <v>329</v>
      </c>
    </row>
    <row r="33" spans="1:23" x14ac:dyDescent="0.2">
      <c r="A33" s="6" t="s">
        <v>98</v>
      </c>
      <c r="B33" s="6">
        <v>4</v>
      </c>
      <c r="C33" s="6">
        <v>11</v>
      </c>
      <c r="D33" s="6">
        <v>8</v>
      </c>
      <c r="E33" s="6">
        <v>10</v>
      </c>
      <c r="F33" s="6">
        <v>11</v>
      </c>
      <c r="G33" s="6">
        <v>44</v>
      </c>
      <c r="I33" s="6" t="s">
        <v>98</v>
      </c>
      <c r="J33" s="6">
        <v>3</v>
      </c>
      <c r="K33" s="6">
        <v>10</v>
      </c>
      <c r="L33" s="6">
        <v>22</v>
      </c>
      <c r="M33" s="6">
        <v>40</v>
      </c>
      <c r="N33" s="6">
        <v>209</v>
      </c>
      <c r="O33" s="6">
        <v>284</v>
      </c>
      <c r="Q33" s="6" t="s">
        <v>98</v>
      </c>
      <c r="R33" s="6">
        <v>7</v>
      </c>
      <c r="S33" s="6">
        <v>24</v>
      </c>
      <c r="T33" s="6">
        <v>40</v>
      </c>
      <c r="U33" s="6">
        <v>63</v>
      </c>
      <c r="V33" s="6">
        <v>250</v>
      </c>
      <c r="W33" s="6">
        <v>384</v>
      </c>
    </row>
    <row r="34" spans="1:23" x14ac:dyDescent="0.2">
      <c r="A34" s="6" t="s">
        <v>99</v>
      </c>
      <c r="B34" s="6">
        <v>0</v>
      </c>
      <c r="C34" s="6">
        <v>4</v>
      </c>
      <c r="D34" s="6">
        <v>9</v>
      </c>
      <c r="E34" s="6">
        <v>7</v>
      </c>
      <c r="F34" s="6">
        <v>10</v>
      </c>
      <c r="G34" s="6">
        <v>30</v>
      </c>
      <c r="I34" s="6" t="s">
        <v>99</v>
      </c>
      <c r="J34" s="6">
        <v>0</v>
      </c>
      <c r="K34" s="6">
        <v>7</v>
      </c>
      <c r="L34" s="6">
        <v>21</v>
      </c>
      <c r="M34" s="6">
        <v>76</v>
      </c>
      <c r="N34" s="6">
        <v>252</v>
      </c>
      <c r="O34" s="6">
        <v>356</v>
      </c>
      <c r="Q34" s="6" t="s">
        <v>99</v>
      </c>
      <c r="R34" s="6">
        <v>0</v>
      </c>
      <c r="S34" s="6">
        <v>12</v>
      </c>
      <c r="T34" s="6">
        <v>33</v>
      </c>
      <c r="U34" s="6">
        <v>83</v>
      </c>
      <c r="V34" s="6">
        <v>297</v>
      </c>
      <c r="W34" s="6">
        <v>425</v>
      </c>
    </row>
    <row r="35" spans="1:23" x14ac:dyDescent="0.2">
      <c r="A35" s="6" t="s">
        <v>109</v>
      </c>
      <c r="B35" s="6">
        <v>2</v>
      </c>
      <c r="C35" s="6">
        <v>14</v>
      </c>
      <c r="D35" s="6">
        <v>13</v>
      </c>
      <c r="E35" s="6">
        <v>16</v>
      </c>
      <c r="F35" s="6">
        <v>18</v>
      </c>
      <c r="G35" s="6">
        <v>63</v>
      </c>
      <c r="I35" s="6" t="s">
        <v>109</v>
      </c>
      <c r="J35" s="6">
        <v>2</v>
      </c>
      <c r="K35" s="6">
        <v>14</v>
      </c>
      <c r="L35" s="6">
        <v>39</v>
      </c>
      <c r="M35" s="6">
        <v>117</v>
      </c>
      <c r="N35" s="6">
        <v>436</v>
      </c>
      <c r="O35" s="6">
        <v>608</v>
      </c>
      <c r="Q35" s="6" t="s">
        <v>109</v>
      </c>
      <c r="R35" s="6">
        <v>4</v>
      </c>
      <c r="S35" s="6">
        <v>30</v>
      </c>
      <c r="T35" s="6">
        <v>58</v>
      </c>
      <c r="U35" s="6">
        <v>146</v>
      </c>
      <c r="V35" s="6">
        <v>526</v>
      </c>
      <c r="W35" s="6">
        <v>764</v>
      </c>
    </row>
    <row r="36" spans="1:23" x14ac:dyDescent="0.2">
      <c r="A36" s="6" t="s">
        <v>108</v>
      </c>
      <c r="B36" s="6">
        <v>4</v>
      </c>
      <c r="C36" s="6">
        <v>21</v>
      </c>
      <c r="D36" s="6">
        <v>45</v>
      </c>
      <c r="E36" s="6">
        <v>39</v>
      </c>
      <c r="F36" s="6">
        <v>142</v>
      </c>
      <c r="G36" s="6">
        <v>251</v>
      </c>
      <c r="I36" s="6" t="s">
        <v>108</v>
      </c>
      <c r="J36" s="6">
        <v>2</v>
      </c>
      <c r="K36" s="6">
        <v>57</v>
      </c>
      <c r="L36" s="6">
        <v>265</v>
      </c>
      <c r="M36" s="6">
        <v>525</v>
      </c>
      <c r="N36" s="6">
        <v>3495</v>
      </c>
      <c r="O36" s="6">
        <v>4344</v>
      </c>
      <c r="Q36" s="6" t="s">
        <v>108</v>
      </c>
      <c r="R36" s="6">
        <v>6</v>
      </c>
      <c r="S36" s="6">
        <v>82</v>
      </c>
      <c r="T36" s="6">
        <v>328</v>
      </c>
      <c r="U36" s="6">
        <v>591</v>
      </c>
      <c r="V36" s="6">
        <v>3873</v>
      </c>
      <c r="W36" s="6">
        <v>4880</v>
      </c>
    </row>
    <row r="37" spans="1:23" x14ac:dyDescent="0.2">
      <c r="A37" s="6" t="s">
        <v>81</v>
      </c>
      <c r="B37" s="6">
        <v>4</v>
      </c>
      <c r="C37" s="6">
        <v>7</v>
      </c>
      <c r="D37" s="6">
        <v>7</v>
      </c>
      <c r="E37" s="6">
        <v>15</v>
      </c>
      <c r="F37" s="6">
        <v>23</v>
      </c>
      <c r="G37" s="6">
        <v>56</v>
      </c>
      <c r="I37" s="6" t="s">
        <v>81</v>
      </c>
      <c r="J37" s="6">
        <v>0</v>
      </c>
      <c r="K37" s="6">
        <v>9</v>
      </c>
      <c r="L37" s="6">
        <v>62</v>
      </c>
      <c r="M37" s="6">
        <v>87</v>
      </c>
      <c r="N37" s="6">
        <v>784</v>
      </c>
      <c r="O37" s="6">
        <v>942</v>
      </c>
      <c r="Q37" s="6" t="s">
        <v>81</v>
      </c>
      <c r="R37" s="6">
        <v>4</v>
      </c>
      <c r="S37" s="6">
        <v>16</v>
      </c>
      <c r="T37" s="6">
        <v>72</v>
      </c>
      <c r="U37" s="6">
        <v>105</v>
      </c>
      <c r="V37" s="6">
        <v>835</v>
      </c>
      <c r="W37" s="6">
        <v>1032</v>
      </c>
    </row>
    <row r="38" spans="1:23" x14ac:dyDescent="0.2">
      <c r="A38" s="6" t="s">
        <v>82</v>
      </c>
      <c r="B38" s="6">
        <v>3</v>
      </c>
      <c r="C38" s="6">
        <v>4</v>
      </c>
      <c r="D38" s="6">
        <v>6</v>
      </c>
      <c r="E38" s="6">
        <v>8</v>
      </c>
      <c r="F38" s="6">
        <v>7</v>
      </c>
      <c r="G38" s="6">
        <v>28</v>
      </c>
      <c r="I38" s="6" t="s">
        <v>82</v>
      </c>
      <c r="J38" s="6">
        <v>0</v>
      </c>
      <c r="K38" s="6">
        <v>0</v>
      </c>
      <c r="L38" s="6">
        <v>13</v>
      </c>
      <c r="M38" s="6">
        <v>15</v>
      </c>
      <c r="N38" s="6">
        <v>72</v>
      </c>
      <c r="O38" s="6">
        <v>100</v>
      </c>
      <c r="Q38" s="6" t="s">
        <v>82</v>
      </c>
      <c r="R38" s="6">
        <v>3</v>
      </c>
      <c r="S38" s="6">
        <v>4</v>
      </c>
      <c r="T38" s="6">
        <v>20</v>
      </c>
      <c r="U38" s="6">
        <v>26</v>
      </c>
      <c r="V38" s="6">
        <v>98</v>
      </c>
      <c r="W38" s="6">
        <v>151</v>
      </c>
    </row>
    <row r="39" spans="1:23" x14ac:dyDescent="0.2">
      <c r="A39" s="6" t="s">
        <v>83</v>
      </c>
      <c r="B39" s="6">
        <v>0</v>
      </c>
      <c r="C39" s="6">
        <v>3</v>
      </c>
      <c r="D39" s="6">
        <v>3</v>
      </c>
      <c r="E39" s="6">
        <v>1</v>
      </c>
      <c r="F39" s="6">
        <v>4</v>
      </c>
      <c r="G39" s="6">
        <v>11</v>
      </c>
      <c r="I39" s="6" t="s">
        <v>83</v>
      </c>
      <c r="J39" s="6">
        <v>1</v>
      </c>
      <c r="K39" s="6">
        <v>0</v>
      </c>
      <c r="L39" s="6">
        <v>5</v>
      </c>
      <c r="M39" s="6">
        <v>13</v>
      </c>
      <c r="N39" s="6">
        <v>63</v>
      </c>
      <c r="O39" s="6">
        <v>82</v>
      </c>
      <c r="Q39" s="6" t="s">
        <v>83</v>
      </c>
      <c r="R39" s="6">
        <v>1</v>
      </c>
      <c r="S39" s="6">
        <v>3</v>
      </c>
      <c r="T39" s="6">
        <v>10</v>
      </c>
      <c r="U39" s="6">
        <v>15</v>
      </c>
      <c r="V39" s="6">
        <v>73</v>
      </c>
      <c r="W39" s="6">
        <v>102</v>
      </c>
    </row>
    <row r="40" spans="1:23" x14ac:dyDescent="0.2">
      <c r="A40" s="6" t="s">
        <v>75</v>
      </c>
      <c r="B40" s="6">
        <v>0</v>
      </c>
      <c r="C40" s="6">
        <v>1</v>
      </c>
      <c r="D40" s="6">
        <v>2</v>
      </c>
      <c r="E40" s="6">
        <v>0</v>
      </c>
      <c r="F40" s="6">
        <v>0</v>
      </c>
      <c r="G40" s="6">
        <v>3</v>
      </c>
      <c r="I40" s="6" t="s">
        <v>75</v>
      </c>
      <c r="J40" s="6">
        <v>1</v>
      </c>
      <c r="K40" s="6">
        <v>6</v>
      </c>
      <c r="L40" s="6">
        <v>5</v>
      </c>
      <c r="M40" s="6">
        <v>2</v>
      </c>
      <c r="N40" s="6">
        <v>49</v>
      </c>
      <c r="O40" s="6">
        <v>63</v>
      </c>
      <c r="Q40" s="6" t="s">
        <v>75</v>
      </c>
      <c r="R40" s="6">
        <v>1</v>
      </c>
      <c r="S40" s="6">
        <v>8</v>
      </c>
      <c r="T40" s="6">
        <v>8</v>
      </c>
      <c r="U40" s="6">
        <v>5</v>
      </c>
      <c r="V40" s="6">
        <v>51</v>
      </c>
      <c r="W40" s="6">
        <v>73</v>
      </c>
    </row>
    <row r="41" spans="1:23" x14ac:dyDescent="0.2">
      <c r="A41" s="6" t="s">
        <v>80</v>
      </c>
      <c r="B41" s="6">
        <v>0</v>
      </c>
      <c r="C41" s="6">
        <v>4</v>
      </c>
      <c r="D41" s="6">
        <v>9</v>
      </c>
      <c r="E41" s="6">
        <v>7</v>
      </c>
      <c r="F41" s="6">
        <v>46</v>
      </c>
      <c r="G41" s="6">
        <v>66</v>
      </c>
      <c r="I41" s="6" t="s">
        <v>80</v>
      </c>
      <c r="J41" s="6">
        <v>0</v>
      </c>
      <c r="K41" s="6">
        <v>1</v>
      </c>
      <c r="L41" s="6">
        <v>34</v>
      </c>
      <c r="M41" s="6">
        <v>64</v>
      </c>
      <c r="N41" s="6">
        <v>946</v>
      </c>
      <c r="O41" s="6">
        <v>1045</v>
      </c>
      <c r="Q41" s="6" t="s">
        <v>80</v>
      </c>
      <c r="R41" s="6">
        <v>0</v>
      </c>
      <c r="S41" s="6">
        <v>5</v>
      </c>
      <c r="T41" s="6">
        <v>44</v>
      </c>
      <c r="U41" s="6">
        <v>73</v>
      </c>
      <c r="V41" s="6">
        <v>1017</v>
      </c>
      <c r="W41" s="6">
        <v>1139</v>
      </c>
    </row>
    <row r="42" spans="1:23" x14ac:dyDescent="0.2">
      <c r="A42" s="6" t="s">
        <v>104</v>
      </c>
      <c r="B42" s="6">
        <v>1</v>
      </c>
      <c r="C42" s="6">
        <v>8</v>
      </c>
      <c r="D42" s="6">
        <v>9</v>
      </c>
      <c r="E42" s="6">
        <v>5</v>
      </c>
      <c r="F42" s="6">
        <v>10</v>
      </c>
      <c r="G42" s="6">
        <v>33</v>
      </c>
      <c r="I42" s="6" t="s">
        <v>104</v>
      </c>
      <c r="J42" s="6">
        <v>0</v>
      </c>
      <c r="K42" s="6">
        <v>3</v>
      </c>
      <c r="L42" s="6">
        <v>26</v>
      </c>
      <c r="M42" s="6">
        <v>54</v>
      </c>
      <c r="N42" s="6">
        <v>264</v>
      </c>
      <c r="O42" s="6">
        <v>347</v>
      </c>
      <c r="Q42" s="6" t="s">
        <v>104</v>
      </c>
      <c r="R42" s="6">
        <v>1</v>
      </c>
      <c r="S42" s="6">
        <v>12</v>
      </c>
      <c r="T42" s="6">
        <v>44</v>
      </c>
      <c r="U42" s="6">
        <v>61</v>
      </c>
      <c r="V42" s="6">
        <v>333</v>
      </c>
      <c r="W42" s="6">
        <v>451</v>
      </c>
    </row>
    <row r="43" spans="1:23" x14ac:dyDescent="0.2">
      <c r="A43" s="6" t="s">
        <v>103</v>
      </c>
      <c r="B43" s="6">
        <v>3</v>
      </c>
      <c r="C43" s="6">
        <v>9</v>
      </c>
      <c r="D43" s="6">
        <v>18</v>
      </c>
      <c r="E43" s="6">
        <v>6</v>
      </c>
      <c r="F43" s="6">
        <v>26</v>
      </c>
      <c r="G43" s="6">
        <v>62</v>
      </c>
      <c r="I43" s="6" t="s">
        <v>103</v>
      </c>
      <c r="J43" s="6">
        <v>2</v>
      </c>
      <c r="K43" s="6">
        <v>19</v>
      </c>
      <c r="L43" s="6">
        <v>57</v>
      </c>
      <c r="M43" s="6">
        <v>116</v>
      </c>
      <c r="N43" s="6">
        <v>1094</v>
      </c>
      <c r="O43" s="6">
        <v>1288</v>
      </c>
      <c r="Q43" s="6" t="s">
        <v>103</v>
      </c>
      <c r="R43" s="6">
        <v>5</v>
      </c>
      <c r="S43" s="6">
        <v>31</v>
      </c>
      <c r="T43" s="6">
        <v>90</v>
      </c>
      <c r="U43" s="6">
        <v>132</v>
      </c>
      <c r="V43" s="6">
        <v>1258</v>
      </c>
      <c r="W43" s="6">
        <v>1516</v>
      </c>
    </row>
    <row r="44" spans="1:23" x14ac:dyDescent="0.2">
      <c r="A44" s="6" t="s">
        <v>94</v>
      </c>
      <c r="B44" s="6">
        <v>1</v>
      </c>
      <c r="C44" s="6">
        <v>0</v>
      </c>
      <c r="D44" s="6">
        <v>0</v>
      </c>
      <c r="E44" s="6">
        <v>3</v>
      </c>
      <c r="F44" s="6">
        <v>4</v>
      </c>
      <c r="G44" s="6">
        <v>8</v>
      </c>
      <c r="I44" s="6" t="s">
        <v>94</v>
      </c>
      <c r="J44" s="6">
        <v>0</v>
      </c>
      <c r="K44" s="6">
        <v>0</v>
      </c>
      <c r="L44" s="6">
        <v>10</v>
      </c>
      <c r="M44" s="6">
        <v>36</v>
      </c>
      <c r="N44" s="6">
        <v>77</v>
      </c>
      <c r="O44" s="6">
        <v>123</v>
      </c>
      <c r="Q44" s="6" t="s">
        <v>94</v>
      </c>
      <c r="R44" s="6">
        <v>1</v>
      </c>
      <c r="S44" s="6">
        <v>0</v>
      </c>
      <c r="T44" s="6">
        <v>10</v>
      </c>
      <c r="U44" s="6">
        <v>51</v>
      </c>
      <c r="V44" s="6">
        <v>118</v>
      </c>
      <c r="W44" s="6">
        <v>180</v>
      </c>
    </row>
    <row r="45" spans="1:23" x14ac:dyDescent="0.2">
      <c r="A45" s="6" t="s">
        <v>95</v>
      </c>
      <c r="B45" s="6">
        <v>0</v>
      </c>
      <c r="C45" s="6">
        <v>2</v>
      </c>
      <c r="D45" s="6">
        <v>3</v>
      </c>
      <c r="E45" s="6">
        <v>5</v>
      </c>
      <c r="F45" s="6">
        <v>7</v>
      </c>
      <c r="G45" s="6">
        <v>17</v>
      </c>
      <c r="I45" s="6" t="s">
        <v>95</v>
      </c>
      <c r="J45" s="6">
        <v>1</v>
      </c>
      <c r="K45" s="6">
        <v>2</v>
      </c>
      <c r="L45" s="6">
        <v>14</v>
      </c>
      <c r="M45" s="6">
        <v>18</v>
      </c>
      <c r="N45" s="6">
        <v>124</v>
      </c>
      <c r="O45" s="6">
        <v>159</v>
      </c>
      <c r="Q45" s="6" t="s">
        <v>95</v>
      </c>
      <c r="R45" s="6">
        <v>1</v>
      </c>
      <c r="S45" s="6">
        <v>7</v>
      </c>
      <c r="T45" s="6">
        <v>19</v>
      </c>
      <c r="U45" s="6">
        <v>23</v>
      </c>
      <c r="V45" s="6">
        <v>145</v>
      </c>
      <c r="W45" s="6">
        <v>195</v>
      </c>
    </row>
    <row r="46" spans="1:23" x14ac:dyDescent="0.2">
      <c r="A46" s="6" t="s">
        <v>96</v>
      </c>
      <c r="B46" s="6">
        <v>0</v>
      </c>
      <c r="C46" s="6">
        <v>2</v>
      </c>
      <c r="D46" s="6">
        <v>5</v>
      </c>
      <c r="E46" s="6">
        <v>4</v>
      </c>
      <c r="F46" s="6">
        <v>9</v>
      </c>
      <c r="G46" s="6">
        <v>20</v>
      </c>
      <c r="I46" s="6" t="s">
        <v>96</v>
      </c>
      <c r="J46" s="6">
        <v>0</v>
      </c>
      <c r="K46" s="6">
        <v>6</v>
      </c>
      <c r="L46" s="6">
        <v>24</v>
      </c>
      <c r="M46" s="6">
        <v>53</v>
      </c>
      <c r="N46" s="6">
        <v>193</v>
      </c>
      <c r="O46" s="6">
        <v>276</v>
      </c>
      <c r="Q46" s="6" t="s">
        <v>96</v>
      </c>
      <c r="R46" s="6">
        <v>0</v>
      </c>
      <c r="S46" s="6">
        <v>9</v>
      </c>
      <c r="T46" s="6">
        <v>30</v>
      </c>
      <c r="U46" s="6">
        <v>66</v>
      </c>
      <c r="V46" s="6">
        <v>216</v>
      </c>
      <c r="W46" s="6">
        <v>321</v>
      </c>
    </row>
    <row r="47" spans="1:23" x14ac:dyDescent="0.2">
      <c r="A47" s="6" t="s">
        <v>77</v>
      </c>
      <c r="B47" s="6">
        <v>2</v>
      </c>
      <c r="C47" s="6">
        <v>1</v>
      </c>
      <c r="D47" s="6">
        <v>4</v>
      </c>
      <c r="E47" s="6">
        <v>5</v>
      </c>
      <c r="F47" s="6">
        <v>10</v>
      </c>
      <c r="G47" s="6">
        <v>22</v>
      </c>
      <c r="I47" s="6" t="s">
        <v>77</v>
      </c>
      <c r="J47" s="6">
        <v>1</v>
      </c>
      <c r="K47" s="6">
        <v>3</v>
      </c>
      <c r="L47" s="6">
        <v>12</v>
      </c>
      <c r="M47" s="6">
        <v>43</v>
      </c>
      <c r="N47" s="6">
        <v>139</v>
      </c>
      <c r="O47" s="6">
        <v>198</v>
      </c>
      <c r="Q47" s="6" t="s">
        <v>77</v>
      </c>
      <c r="R47" s="6">
        <v>3</v>
      </c>
      <c r="S47" s="6">
        <v>5</v>
      </c>
      <c r="T47" s="6">
        <v>18</v>
      </c>
      <c r="U47" s="6">
        <v>51</v>
      </c>
      <c r="V47" s="6">
        <v>186</v>
      </c>
      <c r="W47" s="6">
        <v>263</v>
      </c>
    </row>
    <row r="48" spans="1:23" x14ac:dyDescent="0.2">
      <c r="A48" s="6" t="s">
        <v>78</v>
      </c>
      <c r="B48" s="6">
        <v>0</v>
      </c>
      <c r="C48" s="6">
        <v>3</v>
      </c>
      <c r="D48" s="6">
        <v>4</v>
      </c>
      <c r="E48" s="6">
        <v>7</v>
      </c>
      <c r="F48" s="6">
        <v>11</v>
      </c>
      <c r="G48" s="6">
        <v>25</v>
      </c>
      <c r="I48" s="6" t="s">
        <v>78</v>
      </c>
      <c r="J48" s="6">
        <v>3</v>
      </c>
      <c r="K48" s="6">
        <v>2</v>
      </c>
      <c r="L48" s="6">
        <v>28</v>
      </c>
      <c r="M48" s="6">
        <v>29</v>
      </c>
      <c r="N48" s="6">
        <v>134</v>
      </c>
      <c r="O48" s="6">
        <v>196</v>
      </c>
      <c r="Q48" s="6" t="s">
        <v>78</v>
      </c>
      <c r="R48" s="6">
        <v>3</v>
      </c>
      <c r="S48" s="6">
        <v>7</v>
      </c>
      <c r="T48" s="6">
        <v>33</v>
      </c>
      <c r="U48" s="6">
        <v>39</v>
      </c>
      <c r="V48" s="6">
        <v>166</v>
      </c>
      <c r="W48" s="6">
        <v>248</v>
      </c>
    </row>
    <row r="49" spans="1:23" x14ac:dyDescent="0.2">
      <c r="A49" s="6" t="s">
        <v>79</v>
      </c>
      <c r="B49" s="6">
        <v>0</v>
      </c>
      <c r="C49" s="6">
        <v>1</v>
      </c>
      <c r="D49" s="6">
        <v>1</v>
      </c>
      <c r="E49" s="6">
        <v>2</v>
      </c>
      <c r="F49" s="6">
        <v>0</v>
      </c>
      <c r="G49" s="6">
        <v>4</v>
      </c>
      <c r="I49" s="6" t="s">
        <v>79</v>
      </c>
      <c r="J49" s="6">
        <v>0</v>
      </c>
      <c r="K49" s="6">
        <v>1</v>
      </c>
      <c r="L49" s="6">
        <v>5</v>
      </c>
      <c r="M49" s="6">
        <v>14</v>
      </c>
      <c r="N49" s="6">
        <v>58</v>
      </c>
      <c r="O49" s="6">
        <v>78</v>
      </c>
      <c r="Q49" s="6" t="s">
        <v>79</v>
      </c>
      <c r="R49" s="6">
        <v>0</v>
      </c>
      <c r="S49" s="6">
        <v>3</v>
      </c>
      <c r="T49" s="6">
        <v>8</v>
      </c>
      <c r="U49" s="6">
        <v>17</v>
      </c>
      <c r="V49" s="6">
        <v>72</v>
      </c>
      <c r="W49" s="6">
        <v>100</v>
      </c>
    </row>
    <row r="50" spans="1:23" x14ac:dyDescent="0.2">
      <c r="A50" s="6" t="s">
        <v>42</v>
      </c>
      <c r="B50" s="6">
        <v>4</v>
      </c>
      <c r="C50" s="6">
        <v>9</v>
      </c>
      <c r="D50" s="6">
        <v>15</v>
      </c>
      <c r="E50" s="6">
        <v>23</v>
      </c>
      <c r="F50" s="6">
        <v>46</v>
      </c>
      <c r="G50" s="6">
        <v>97</v>
      </c>
      <c r="I50" s="6" t="s">
        <v>42</v>
      </c>
      <c r="J50" s="6">
        <v>5</v>
      </c>
      <c r="K50" s="6">
        <v>55</v>
      </c>
      <c r="L50" s="6">
        <v>87</v>
      </c>
      <c r="M50" s="6">
        <v>198</v>
      </c>
      <c r="N50" s="6">
        <v>1140</v>
      </c>
      <c r="O50" s="6">
        <v>1485</v>
      </c>
      <c r="Q50" s="6" t="s">
        <v>42</v>
      </c>
      <c r="R50" s="6">
        <v>9</v>
      </c>
      <c r="S50" s="6">
        <v>67</v>
      </c>
      <c r="T50" s="6">
        <v>113</v>
      </c>
      <c r="U50" s="6">
        <v>242</v>
      </c>
      <c r="V50" s="6">
        <v>1257</v>
      </c>
      <c r="W50" s="6">
        <v>1688</v>
      </c>
    </row>
    <row r="51" spans="1:23" x14ac:dyDescent="0.2">
      <c r="A51" s="6" t="s">
        <v>76</v>
      </c>
      <c r="B51" s="6">
        <v>0</v>
      </c>
      <c r="C51" s="6">
        <v>1</v>
      </c>
      <c r="D51" s="6">
        <v>5</v>
      </c>
      <c r="E51" s="6">
        <v>2</v>
      </c>
      <c r="F51" s="6">
        <v>9</v>
      </c>
      <c r="G51" s="6">
        <v>17</v>
      </c>
      <c r="I51" s="6" t="s">
        <v>76</v>
      </c>
      <c r="J51" s="6">
        <v>4</v>
      </c>
      <c r="K51" s="6">
        <v>5</v>
      </c>
      <c r="L51" s="6">
        <v>26</v>
      </c>
      <c r="M51" s="6">
        <v>37</v>
      </c>
      <c r="N51" s="6">
        <v>390</v>
      </c>
      <c r="O51" s="6">
        <v>462</v>
      </c>
      <c r="Q51" s="6" t="s">
        <v>76</v>
      </c>
      <c r="R51" s="6">
        <v>5</v>
      </c>
      <c r="S51" s="6">
        <v>7</v>
      </c>
      <c r="T51" s="6">
        <v>34</v>
      </c>
      <c r="U51" s="6">
        <v>41</v>
      </c>
      <c r="V51" s="6">
        <v>411</v>
      </c>
      <c r="W51" s="6">
        <v>498</v>
      </c>
    </row>
    <row r="52" spans="1:23" x14ac:dyDescent="0.2">
      <c r="A52" s="6" t="s">
        <v>44</v>
      </c>
      <c r="B52" s="6">
        <v>1</v>
      </c>
      <c r="C52" s="6">
        <v>4</v>
      </c>
      <c r="D52" s="6">
        <v>1</v>
      </c>
      <c r="E52" s="6">
        <v>2</v>
      </c>
      <c r="F52" s="6">
        <v>3</v>
      </c>
      <c r="G52" s="6">
        <v>11</v>
      </c>
      <c r="I52" s="6" t="s">
        <v>44</v>
      </c>
      <c r="J52" s="6">
        <v>0</v>
      </c>
      <c r="K52" s="6">
        <v>1</v>
      </c>
      <c r="L52" s="6">
        <v>8</v>
      </c>
      <c r="M52" s="6">
        <v>16</v>
      </c>
      <c r="N52" s="6">
        <v>101</v>
      </c>
      <c r="O52" s="6">
        <v>126</v>
      </c>
      <c r="Q52" s="6" t="s">
        <v>44</v>
      </c>
      <c r="R52" s="6">
        <v>1</v>
      </c>
      <c r="S52" s="6">
        <v>5</v>
      </c>
      <c r="T52" s="6">
        <v>9</v>
      </c>
      <c r="U52" s="6">
        <v>20</v>
      </c>
      <c r="V52" s="6">
        <v>116</v>
      </c>
      <c r="W52" s="6">
        <v>151</v>
      </c>
    </row>
    <row r="54" spans="1:23" x14ac:dyDescent="0.2">
      <c r="B54" s="1">
        <f>SUM(B9:B52)</f>
        <v>69</v>
      </c>
      <c r="C54" s="1">
        <f t="shared" ref="C54:G54" si="0">SUM(C9:C52)</f>
        <v>276</v>
      </c>
      <c r="D54" s="1">
        <f t="shared" si="0"/>
        <v>416</v>
      </c>
      <c r="E54" s="1">
        <f t="shared" si="0"/>
        <v>513</v>
      </c>
      <c r="F54" s="1">
        <f t="shared" si="0"/>
        <v>1543</v>
      </c>
      <c r="G54" s="1">
        <f>SUM(G9:G52)</f>
        <v>2817</v>
      </c>
      <c r="J54" s="1">
        <f>SUM(J9:J52)</f>
        <v>60</v>
      </c>
      <c r="K54" s="1">
        <f t="shared" ref="K54:O54" si="1">SUM(K9:K52)</f>
        <v>629</v>
      </c>
      <c r="L54" s="1">
        <f t="shared" si="1"/>
        <v>2511</v>
      </c>
      <c r="M54" s="1">
        <f t="shared" si="1"/>
        <v>5499</v>
      </c>
      <c r="N54" s="1">
        <f t="shared" si="1"/>
        <v>36202</v>
      </c>
      <c r="O54" s="1">
        <f t="shared" si="1"/>
        <v>44901</v>
      </c>
      <c r="R54" s="1">
        <f>SUM(R9:R52)</f>
        <v>130</v>
      </c>
      <c r="S54" s="1">
        <f t="shared" ref="S54:W54" si="2">SUM(S9:S52)</f>
        <v>981</v>
      </c>
      <c r="T54" s="1">
        <f t="shared" si="2"/>
        <v>3127</v>
      </c>
      <c r="U54" s="1">
        <f t="shared" si="2"/>
        <v>6416</v>
      </c>
      <c r="V54" s="1">
        <f t="shared" si="2"/>
        <v>40702</v>
      </c>
      <c r="W54" s="1">
        <f t="shared" si="2"/>
        <v>51356</v>
      </c>
    </row>
    <row r="56" spans="1:23" x14ac:dyDescent="0.2">
      <c r="R56">
        <f>R54-J54-B54</f>
        <v>1</v>
      </c>
      <c r="S56">
        <f t="shared" ref="S56:W56" si="3">S54-K54-C54</f>
        <v>76</v>
      </c>
      <c r="T56">
        <f t="shared" si="3"/>
        <v>200</v>
      </c>
      <c r="U56">
        <f t="shared" si="3"/>
        <v>404</v>
      </c>
      <c r="V56">
        <f t="shared" si="3"/>
        <v>2957</v>
      </c>
      <c r="W56">
        <f t="shared" si="3"/>
        <v>3638</v>
      </c>
    </row>
    <row r="225" spans="3:11" x14ac:dyDescent="0.2">
      <c r="C225" s="3"/>
      <c r="D225" s="2"/>
      <c r="G225" s="3"/>
      <c r="K225" s="3"/>
    </row>
    <row r="226" spans="3:11" x14ac:dyDescent="0.2">
      <c r="C226" s="3"/>
      <c r="G226" s="3"/>
      <c r="K226" s="3"/>
    </row>
    <row r="227" spans="3:11" x14ac:dyDescent="0.2">
      <c r="C227" s="3"/>
      <c r="D227" s="2"/>
      <c r="G227" s="3"/>
      <c r="K227" s="3"/>
    </row>
    <row r="228" spans="3:11" x14ac:dyDescent="0.2">
      <c r="C228" s="3"/>
      <c r="G228" s="3"/>
      <c r="K228" s="3"/>
    </row>
    <row r="229" spans="3:11" x14ac:dyDescent="0.2">
      <c r="C229" s="2"/>
      <c r="D229" s="2"/>
      <c r="G229" s="2"/>
    </row>
    <row r="231" spans="3:11" x14ac:dyDescent="0.2">
      <c r="C231" s="2"/>
      <c r="D231" s="2"/>
      <c r="G231" s="2"/>
    </row>
    <row r="233" spans="3:11" x14ac:dyDescent="0.2">
      <c r="C233" s="2"/>
      <c r="D233" s="2"/>
      <c r="G233" s="2"/>
    </row>
  </sheetData>
  <mergeCells count="6">
    <mergeCell ref="Q5:W5"/>
    <mergeCell ref="Q1:W1"/>
    <mergeCell ref="A5:G5"/>
    <mergeCell ref="A1:G1"/>
    <mergeCell ref="I5:O5"/>
    <mergeCell ref="I1:O1"/>
  </mergeCells>
  <phoneticPr fontId="0" type="noConversion"/>
  <pageMargins left="0.25" right="0.25" top="0.75" bottom="0.75" header="0.3" footer="0.3"/>
  <pageSetup scale="90" orientation="portrait" horizontalDpi="4294967292" r:id="rId1"/>
  <headerFooter alignWithMargins="0"/>
  <colBreaks count="2" manualBreakCount="2">
    <brk id="7" max="1048575" man="1"/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Costs by County</vt:lpstr>
      <vt:lpstr>sheet1</vt:lpstr>
      <vt:lpstr>Sheet2</vt:lpstr>
      <vt:lpstr>'Costs by County'!Print_Area</vt:lpstr>
      <vt:lpstr>'Costs by County'!Print_Titles</vt:lpstr>
    </vt:vector>
  </TitlesOfParts>
  <Company>Idaho Transportation Department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Idaho Transportation Dept.</dc:creator>
  <cp:lastModifiedBy>Steven Rich</cp:lastModifiedBy>
  <cp:lastPrinted>2014-07-21T15:13:53Z</cp:lastPrinted>
  <dcterms:created xsi:type="dcterms:W3CDTF">2000-07-05T19:49:40Z</dcterms:created>
  <dcterms:modified xsi:type="dcterms:W3CDTF">2015-07-29T16:05:53Z</dcterms:modified>
</cp:coreProperties>
</file>